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Z 01.1-3 - Kanalizační s..." sheetId="2" r:id="rId2"/>
    <sheet name="TZ 01.2 - Domovní kanaliz..." sheetId="3" r:id="rId3"/>
    <sheet name="00-00 - Ostatní a vedlejš..." sheetId="4" r:id="rId4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'TZ 01.1-3 - Kanalizační s...'!$C$134:$K$362</definedName>
    <definedName name="_xlnm.Print_Area" localSheetId="1">'TZ 01.1-3 - Kanalizační s...'!$C$4:$J$76,'TZ 01.1-3 - Kanalizační s...'!$C$82:$J$112,'TZ 01.1-3 - Kanalizační s...'!$C$118:$K$362</definedName>
    <definedName name="_xlnm.Print_Titles" localSheetId="1">'TZ 01.1-3 - Kanalizační s...'!$134:$134</definedName>
    <definedName name="_xlnm._FilterDatabase" localSheetId="2" hidden="1">'TZ 01.2 - Domovní kanaliz...'!$C$120:$K$134</definedName>
    <definedName name="_xlnm.Print_Area" localSheetId="2">'TZ 01.2 - Domovní kanaliz...'!$C$4:$J$76,'TZ 01.2 - Domovní kanaliz...'!$C$82:$J$100,'TZ 01.2 - Domovní kanaliz...'!$C$106:$K$134</definedName>
    <definedName name="_xlnm.Print_Titles" localSheetId="2">'TZ 01.2 - Domovní kanaliz...'!$120:$120</definedName>
    <definedName name="_xlnm._FilterDatabase" localSheetId="3" hidden="1">'00-00 - Ostatní a vedlejš...'!$C$147:$K$258</definedName>
    <definedName name="_xlnm.Print_Area" localSheetId="3">'00-00 - Ostatní a vedlejš...'!$C$4:$J$76,'00-00 - Ostatní a vedlejš...'!$C$82:$J$127,'00-00 - Ostatní a vedlejš...'!$C$133:$K$258</definedName>
    <definedName name="_xlnm.Print_Titles" localSheetId="3">'00-00 - Ostatní a vedlejš...'!$147:$147</definedName>
  </definedNames>
  <calcPr/>
</workbook>
</file>

<file path=xl/calcChain.xml><?xml version="1.0" encoding="utf-8"?>
<calcChain xmlns="http://schemas.openxmlformats.org/spreadsheetml/2006/main">
  <c i="4" r="J39"/>
  <c r="J38"/>
  <c i="1" r="AY99"/>
  <c i="4" r="J37"/>
  <c i="1" r="AX99"/>
  <c i="4" r="BI257"/>
  <c r="BH257"/>
  <c r="BG257"/>
  <c r="BF257"/>
  <c r="T257"/>
  <c r="T256"/>
  <c r="R257"/>
  <c r="R256"/>
  <c r="P257"/>
  <c r="P256"/>
  <c r="BK257"/>
  <c r="BK256"/>
  <c r="J256"/>
  <c r="J257"/>
  <c r="BE257"/>
  <c r="J126"/>
  <c r="BI254"/>
  <c r="BH254"/>
  <c r="BG254"/>
  <c r="BF254"/>
  <c r="T254"/>
  <c r="T253"/>
  <c r="R254"/>
  <c r="R253"/>
  <c r="P254"/>
  <c r="P253"/>
  <c r="BK254"/>
  <c r="BK253"/>
  <c r="J253"/>
  <c r="J254"/>
  <c r="BE254"/>
  <c r="J125"/>
  <c r="BI251"/>
  <c r="BH251"/>
  <c r="BG251"/>
  <c r="BF251"/>
  <c r="T251"/>
  <c r="T250"/>
  <c r="R251"/>
  <c r="R250"/>
  <c r="P251"/>
  <c r="P250"/>
  <c r="BK251"/>
  <c r="BK250"/>
  <c r="J250"/>
  <c r="J251"/>
  <c r="BE251"/>
  <c r="J124"/>
  <c r="BI248"/>
  <c r="BH248"/>
  <c r="BG248"/>
  <c r="BF248"/>
  <c r="T248"/>
  <c r="T247"/>
  <c r="R248"/>
  <c r="R247"/>
  <c r="P248"/>
  <c r="P247"/>
  <c r="BK248"/>
  <c r="BK247"/>
  <c r="J247"/>
  <c r="J248"/>
  <c r="BE248"/>
  <c r="J123"/>
  <c r="BI245"/>
  <c r="BH245"/>
  <c r="BG245"/>
  <c r="BF245"/>
  <c r="T245"/>
  <c r="T244"/>
  <c r="R245"/>
  <c r="R244"/>
  <c r="P245"/>
  <c r="P244"/>
  <c r="BK245"/>
  <c r="BK244"/>
  <c r="J244"/>
  <c r="J245"/>
  <c r="BE245"/>
  <c r="J122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T237"/>
  <c r="R238"/>
  <c r="R237"/>
  <c r="P238"/>
  <c r="P237"/>
  <c r="BK238"/>
  <c r="BK237"/>
  <c r="J237"/>
  <c r="J238"/>
  <c r="BE238"/>
  <c r="J121"/>
  <c r="BI235"/>
  <c r="BH235"/>
  <c r="BG235"/>
  <c r="BF235"/>
  <c r="T235"/>
  <c r="T234"/>
  <c r="R235"/>
  <c r="R234"/>
  <c r="P235"/>
  <c r="P234"/>
  <c r="BK235"/>
  <c r="BK234"/>
  <c r="J234"/>
  <c r="J235"/>
  <c r="BE235"/>
  <c r="J120"/>
  <c r="BI232"/>
  <c r="BH232"/>
  <c r="BG232"/>
  <c r="BF232"/>
  <c r="T232"/>
  <c r="R232"/>
  <c r="P232"/>
  <c r="BK232"/>
  <c r="J232"/>
  <c r="BE232"/>
  <c r="BI230"/>
  <c r="BH230"/>
  <c r="BG230"/>
  <c r="BF230"/>
  <c r="T230"/>
  <c r="T229"/>
  <c r="R230"/>
  <c r="R229"/>
  <c r="P230"/>
  <c r="P229"/>
  <c r="BK230"/>
  <c r="BK229"/>
  <c r="J229"/>
  <c r="J230"/>
  <c r="BE230"/>
  <c r="J119"/>
  <c r="BI227"/>
  <c r="BH227"/>
  <c r="BG227"/>
  <c r="BF227"/>
  <c r="T227"/>
  <c r="T226"/>
  <c r="R227"/>
  <c r="R226"/>
  <c r="P227"/>
  <c r="P226"/>
  <c r="BK227"/>
  <c r="BK226"/>
  <c r="J226"/>
  <c r="J227"/>
  <c r="BE227"/>
  <c r="J118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T219"/>
  <c r="R220"/>
  <c r="R219"/>
  <c r="P220"/>
  <c r="P219"/>
  <c r="BK220"/>
  <c r="BK219"/>
  <c r="J219"/>
  <c r="J220"/>
  <c r="BE220"/>
  <c r="J117"/>
  <c r="BI217"/>
  <c r="BH217"/>
  <c r="BG217"/>
  <c r="BF217"/>
  <c r="T217"/>
  <c r="T216"/>
  <c r="R217"/>
  <c r="R216"/>
  <c r="P217"/>
  <c r="P216"/>
  <c r="BK217"/>
  <c r="BK216"/>
  <c r="J216"/>
  <c r="J217"/>
  <c r="BE217"/>
  <c r="J116"/>
  <c r="BI214"/>
  <c r="BH214"/>
  <c r="BG214"/>
  <c r="BF214"/>
  <c r="T214"/>
  <c r="T213"/>
  <c r="R214"/>
  <c r="R213"/>
  <c r="P214"/>
  <c r="P213"/>
  <c r="BK214"/>
  <c r="BK213"/>
  <c r="J213"/>
  <c r="J214"/>
  <c r="BE214"/>
  <c r="J115"/>
  <c r="BI211"/>
  <c r="BH211"/>
  <c r="BG211"/>
  <c r="BF211"/>
  <c r="T211"/>
  <c r="T210"/>
  <c r="R211"/>
  <c r="R210"/>
  <c r="P211"/>
  <c r="P210"/>
  <c r="BK211"/>
  <c r="BK210"/>
  <c r="J210"/>
  <c r="J211"/>
  <c r="BE211"/>
  <c r="J114"/>
  <c r="BI208"/>
  <c r="BH208"/>
  <c r="BG208"/>
  <c r="BF208"/>
  <c r="T208"/>
  <c r="T207"/>
  <c r="R208"/>
  <c r="R207"/>
  <c r="P208"/>
  <c r="P207"/>
  <c r="BK208"/>
  <c r="BK207"/>
  <c r="J207"/>
  <c r="J208"/>
  <c r="BE208"/>
  <c r="J113"/>
  <c r="BI205"/>
  <c r="BH205"/>
  <c r="BG205"/>
  <c r="BF205"/>
  <c r="T205"/>
  <c r="T204"/>
  <c r="T203"/>
  <c r="R205"/>
  <c r="R204"/>
  <c r="R203"/>
  <c r="P205"/>
  <c r="P204"/>
  <c r="P203"/>
  <c r="BK205"/>
  <c r="BK204"/>
  <c r="J204"/>
  <c r="BK203"/>
  <c r="J203"/>
  <c r="J205"/>
  <c r="BE205"/>
  <c r="J112"/>
  <c r="J111"/>
  <c r="BI201"/>
  <c r="BH201"/>
  <c r="BG201"/>
  <c r="BF201"/>
  <c r="T201"/>
  <c r="R201"/>
  <c r="P201"/>
  <c r="BK201"/>
  <c r="J201"/>
  <c r="BE201"/>
  <c r="BI199"/>
  <c r="BH199"/>
  <c r="BG199"/>
  <c r="BF199"/>
  <c r="T199"/>
  <c r="T198"/>
  <c r="R199"/>
  <c r="R198"/>
  <c r="P199"/>
  <c r="P198"/>
  <c r="BK199"/>
  <c r="BK198"/>
  <c r="J198"/>
  <c r="J199"/>
  <c r="BE199"/>
  <c r="J110"/>
  <c r="BI196"/>
  <c r="BH196"/>
  <c r="BG196"/>
  <c r="BF196"/>
  <c r="T196"/>
  <c r="T195"/>
  <c r="R196"/>
  <c r="R195"/>
  <c r="P196"/>
  <c r="P195"/>
  <c r="BK196"/>
  <c r="BK195"/>
  <c r="J195"/>
  <c r="J196"/>
  <c r="BE196"/>
  <c r="J109"/>
  <c r="BI193"/>
  <c r="BH193"/>
  <c r="BG193"/>
  <c r="BF193"/>
  <c r="T193"/>
  <c r="T192"/>
  <c r="R193"/>
  <c r="R192"/>
  <c r="P193"/>
  <c r="P192"/>
  <c r="BK193"/>
  <c r="BK192"/>
  <c r="J192"/>
  <c r="J193"/>
  <c r="BE193"/>
  <c r="J108"/>
  <c r="BI190"/>
  <c r="BH190"/>
  <c r="BG190"/>
  <c r="BF190"/>
  <c r="T190"/>
  <c r="T189"/>
  <c r="R190"/>
  <c r="R189"/>
  <c r="P190"/>
  <c r="P189"/>
  <c r="BK190"/>
  <c r="BK189"/>
  <c r="J189"/>
  <c r="J190"/>
  <c r="BE190"/>
  <c r="J107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T182"/>
  <c r="R183"/>
  <c r="R182"/>
  <c r="P183"/>
  <c r="P182"/>
  <c r="BK183"/>
  <c r="BK182"/>
  <c r="J182"/>
  <c r="J183"/>
  <c r="BE183"/>
  <c r="J106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105"/>
  <c r="BI173"/>
  <c r="BH173"/>
  <c r="BG173"/>
  <c r="BF173"/>
  <c r="T173"/>
  <c r="T172"/>
  <c r="R173"/>
  <c r="R172"/>
  <c r="P173"/>
  <c r="P172"/>
  <c r="BK173"/>
  <c r="BK172"/>
  <c r="J172"/>
  <c r="J173"/>
  <c r="BE173"/>
  <c r="J104"/>
  <c r="BI170"/>
  <c r="BH170"/>
  <c r="BG170"/>
  <c r="BF170"/>
  <c r="T170"/>
  <c r="R170"/>
  <c r="P170"/>
  <c r="BK170"/>
  <c r="J170"/>
  <c r="BE170"/>
  <c r="BI168"/>
  <c r="BH168"/>
  <c r="BG168"/>
  <c r="BF168"/>
  <c r="T168"/>
  <c r="T167"/>
  <c r="R168"/>
  <c r="R167"/>
  <c r="P168"/>
  <c r="P167"/>
  <c r="BK168"/>
  <c r="BK167"/>
  <c r="J167"/>
  <c r="J168"/>
  <c r="BE168"/>
  <c r="J103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/>
  <c r="J163"/>
  <c r="BE163"/>
  <c r="J10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101"/>
  <c r="BI153"/>
  <c r="BH153"/>
  <c r="BG153"/>
  <c r="BF153"/>
  <c r="T153"/>
  <c r="R153"/>
  <c r="P153"/>
  <c r="BK153"/>
  <c r="J153"/>
  <c r="BE153"/>
  <c r="BI151"/>
  <c r="F39"/>
  <c i="1" r="BD99"/>
  <c i="4" r="BH151"/>
  <c r="F38"/>
  <c i="1" r="BC99"/>
  <c i="4" r="BG151"/>
  <c r="F37"/>
  <c i="1" r="BB99"/>
  <c i="4" r="BF151"/>
  <c r="J36"/>
  <c i="1" r="AW99"/>
  <c i="4" r="F36"/>
  <c i="1" r="BA99"/>
  <c i="4" r="T151"/>
  <c r="T150"/>
  <c r="T149"/>
  <c r="T148"/>
  <c r="R151"/>
  <c r="R150"/>
  <c r="R149"/>
  <c r="R148"/>
  <c r="P151"/>
  <c r="P150"/>
  <c r="P149"/>
  <c r="P148"/>
  <c i="1" r="AU99"/>
  <c i="4" r="BK151"/>
  <c r="BK150"/>
  <c r="J150"/>
  <c r="BK149"/>
  <c r="J149"/>
  <c r="BK148"/>
  <c r="J148"/>
  <c r="J98"/>
  <c r="J32"/>
  <c i="1" r="AG99"/>
  <c i="4" r="J151"/>
  <c r="BE151"/>
  <c r="J35"/>
  <c i="1" r="AV99"/>
  <c i="4" r="F35"/>
  <c i="1" r="AZ99"/>
  <c i="4" r="J100"/>
  <c r="J99"/>
  <c r="J144"/>
  <c r="F142"/>
  <c r="E140"/>
  <c r="J93"/>
  <c r="F91"/>
  <c r="E89"/>
  <c r="J41"/>
  <c r="J26"/>
  <c r="E26"/>
  <c r="J145"/>
  <c r="J94"/>
  <c r="J25"/>
  <c r="J20"/>
  <c r="E20"/>
  <c r="F145"/>
  <c r="F94"/>
  <c r="J19"/>
  <c r="J17"/>
  <c r="E17"/>
  <c r="F144"/>
  <c r="F93"/>
  <c r="J16"/>
  <c r="J14"/>
  <c r="J142"/>
  <c r="J91"/>
  <c r="E7"/>
  <c r="E136"/>
  <c r="E85"/>
  <c i="3" r="J39"/>
  <c r="J38"/>
  <c i="1" r="AY98"/>
  <c i="3" r="J37"/>
  <c i="1" r="AX98"/>
  <c i="3" r="BI129"/>
  <c r="BH129"/>
  <c r="BG129"/>
  <c r="BF129"/>
  <c r="T129"/>
  <c r="R129"/>
  <c r="P129"/>
  <c r="BK129"/>
  <c r="J129"/>
  <c r="BE129"/>
  <c r="BI123"/>
  <c r="F39"/>
  <c i="1" r="BD98"/>
  <c i="3" r="BH123"/>
  <c r="F38"/>
  <c i="1" r="BC98"/>
  <c i="3" r="BG123"/>
  <c r="F37"/>
  <c i="1" r="BB98"/>
  <c i="3" r="BF123"/>
  <c r="J36"/>
  <c i="1" r="AW98"/>
  <c i="3" r="F36"/>
  <c i="1" r="BA98"/>
  <c i="3" r="T123"/>
  <c r="T122"/>
  <c r="T121"/>
  <c r="R123"/>
  <c r="R122"/>
  <c r="R121"/>
  <c r="P123"/>
  <c r="P122"/>
  <c r="P121"/>
  <c i="1" r="AU98"/>
  <c i="3" r="BK123"/>
  <c r="BK122"/>
  <c r="J122"/>
  <c r="BK121"/>
  <c r="J121"/>
  <c r="J98"/>
  <c r="J32"/>
  <c i="1" r="AG98"/>
  <c i="3" r="J123"/>
  <c r="BE123"/>
  <c r="J35"/>
  <c i="1" r="AV98"/>
  <c i="3" r="F35"/>
  <c i="1" r="AZ98"/>
  <c i="3" r="J99"/>
  <c r="J117"/>
  <c r="F117"/>
  <c r="F115"/>
  <c r="E113"/>
  <c r="J93"/>
  <c r="F93"/>
  <c r="F91"/>
  <c r="E89"/>
  <c r="J41"/>
  <c r="J26"/>
  <c r="E26"/>
  <c r="J118"/>
  <c r="J94"/>
  <c r="J25"/>
  <c r="J20"/>
  <c r="E20"/>
  <c r="F118"/>
  <c r="F94"/>
  <c r="J19"/>
  <c r="J14"/>
  <c r="J115"/>
  <c r="J91"/>
  <c r="E7"/>
  <c r="E109"/>
  <c r="E85"/>
  <c i="2" r="J41"/>
  <c r="J40"/>
  <c i="1" r="AY97"/>
  <c i="2" r="J39"/>
  <c i="1" r="AX97"/>
  <c i="2"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4"/>
  <c r="BH354"/>
  <c r="BG354"/>
  <c r="BF354"/>
  <c r="T354"/>
  <c r="T353"/>
  <c r="R354"/>
  <c r="R353"/>
  <c r="P354"/>
  <c r="P353"/>
  <c r="BK354"/>
  <c r="BK353"/>
  <c r="J353"/>
  <c r="J354"/>
  <c r="BE354"/>
  <c r="J111"/>
  <c r="BI351"/>
  <c r="BH351"/>
  <c r="BG351"/>
  <c r="BF351"/>
  <c r="T351"/>
  <c r="T350"/>
  <c r="R351"/>
  <c r="R350"/>
  <c r="P351"/>
  <c r="P350"/>
  <c r="BK351"/>
  <c r="BK350"/>
  <c r="J350"/>
  <c r="J351"/>
  <c r="BE351"/>
  <c r="J110"/>
  <c r="BI345"/>
  <c r="BH345"/>
  <c r="BG345"/>
  <c r="BF345"/>
  <c r="T345"/>
  <c r="R345"/>
  <c r="P345"/>
  <c r="BK345"/>
  <c r="J345"/>
  <c r="BE345"/>
  <c r="BI343"/>
  <c r="BH343"/>
  <c r="BG343"/>
  <c r="BF343"/>
  <c r="T343"/>
  <c r="T342"/>
  <c r="R343"/>
  <c r="R342"/>
  <c r="P343"/>
  <c r="P342"/>
  <c r="BK343"/>
  <c r="BK342"/>
  <c r="J342"/>
  <c r="J343"/>
  <c r="BE343"/>
  <c r="J109"/>
  <c r="BI339"/>
  <c r="BH339"/>
  <c r="BG339"/>
  <c r="BF339"/>
  <c r="T339"/>
  <c r="R339"/>
  <c r="P339"/>
  <c r="BK339"/>
  <c r="J339"/>
  <c r="BE339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28"/>
  <c r="BH328"/>
  <c r="BG328"/>
  <c r="BF328"/>
  <c r="T328"/>
  <c r="R328"/>
  <c r="P328"/>
  <c r="BK328"/>
  <c r="J328"/>
  <c r="BE328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7"/>
  <c r="BH317"/>
  <c r="BG317"/>
  <c r="BF317"/>
  <c r="T317"/>
  <c r="T316"/>
  <c r="R317"/>
  <c r="R316"/>
  <c r="P317"/>
  <c r="P316"/>
  <c r="BK317"/>
  <c r="BK316"/>
  <c r="J316"/>
  <c r="J317"/>
  <c r="BE317"/>
  <c r="J108"/>
  <c r="BI312"/>
  <c r="BH312"/>
  <c r="BG312"/>
  <c r="BF312"/>
  <c r="T312"/>
  <c r="R312"/>
  <c r="P312"/>
  <c r="BK312"/>
  <c r="J312"/>
  <c r="BE312"/>
  <c r="BI307"/>
  <c r="BH307"/>
  <c r="BG307"/>
  <c r="BF307"/>
  <c r="T307"/>
  <c r="T306"/>
  <c r="R307"/>
  <c r="R306"/>
  <c r="P307"/>
  <c r="P306"/>
  <c r="BK307"/>
  <c r="BK306"/>
  <c r="J306"/>
  <c r="J307"/>
  <c r="BE307"/>
  <c r="J107"/>
  <c r="BI301"/>
  <c r="BH301"/>
  <c r="BG301"/>
  <c r="BF301"/>
  <c r="T301"/>
  <c r="R301"/>
  <c r="P301"/>
  <c r="BK301"/>
  <c r="J301"/>
  <c r="BE301"/>
  <c r="BI296"/>
  <c r="BH296"/>
  <c r="BG296"/>
  <c r="BF296"/>
  <c r="T296"/>
  <c r="T295"/>
  <c r="R296"/>
  <c r="R295"/>
  <c r="P296"/>
  <c r="P295"/>
  <c r="BK296"/>
  <c r="BK295"/>
  <c r="J295"/>
  <c r="J296"/>
  <c r="BE296"/>
  <c r="J106"/>
  <c r="BI289"/>
  <c r="BH289"/>
  <c r="BG289"/>
  <c r="BF289"/>
  <c r="T289"/>
  <c r="T288"/>
  <c r="R289"/>
  <c r="R288"/>
  <c r="P289"/>
  <c r="P288"/>
  <c r="BK289"/>
  <c r="BK288"/>
  <c r="J288"/>
  <c r="J289"/>
  <c r="BE289"/>
  <c r="J105"/>
  <c r="BI282"/>
  <c r="BH282"/>
  <c r="BG282"/>
  <c r="BF282"/>
  <c r="T282"/>
  <c r="R282"/>
  <c r="P282"/>
  <c r="BK282"/>
  <c r="J282"/>
  <c r="BE282"/>
  <c r="BI277"/>
  <c r="BH277"/>
  <c r="BG277"/>
  <c r="BF277"/>
  <c r="T277"/>
  <c r="T276"/>
  <c r="R277"/>
  <c r="R276"/>
  <c r="P277"/>
  <c r="P276"/>
  <c r="BK277"/>
  <c r="BK276"/>
  <c r="J276"/>
  <c r="J277"/>
  <c r="BE277"/>
  <c r="J104"/>
  <c r="BI273"/>
  <c r="BH273"/>
  <c r="BG273"/>
  <c r="BF273"/>
  <c r="T273"/>
  <c r="R273"/>
  <c r="P273"/>
  <c r="BK273"/>
  <c r="J273"/>
  <c r="BE273"/>
  <c r="BI269"/>
  <c r="BH269"/>
  <c r="BG269"/>
  <c r="BF269"/>
  <c r="T269"/>
  <c r="R269"/>
  <c r="P269"/>
  <c r="BK269"/>
  <c r="J269"/>
  <c r="BE269"/>
  <c r="BI265"/>
  <c r="BH265"/>
  <c r="BG265"/>
  <c r="BF265"/>
  <c r="T265"/>
  <c r="T264"/>
  <c r="R265"/>
  <c r="R264"/>
  <c r="P265"/>
  <c r="P264"/>
  <c r="BK265"/>
  <c r="BK264"/>
  <c r="J264"/>
  <c r="J265"/>
  <c r="BE265"/>
  <c r="J103"/>
  <c r="BI259"/>
  <c r="BH259"/>
  <c r="BG259"/>
  <c r="BF259"/>
  <c r="T259"/>
  <c r="T258"/>
  <c r="R259"/>
  <c r="R258"/>
  <c r="P259"/>
  <c r="P258"/>
  <c r="BK259"/>
  <c r="BK258"/>
  <c r="J258"/>
  <c r="J259"/>
  <c r="BE259"/>
  <c r="J102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0"/>
  <c r="BH240"/>
  <c r="BG240"/>
  <c r="BF240"/>
  <c r="T240"/>
  <c r="R240"/>
  <c r="P240"/>
  <c r="BK240"/>
  <c r="J240"/>
  <c r="BE240"/>
  <c r="BI236"/>
  <c r="BH236"/>
  <c r="BG236"/>
  <c r="BF236"/>
  <c r="T236"/>
  <c r="R236"/>
  <c r="P236"/>
  <c r="BK236"/>
  <c r="J236"/>
  <c r="BE236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16"/>
  <c r="BH216"/>
  <c r="BG216"/>
  <c r="BF216"/>
  <c r="T216"/>
  <c r="R216"/>
  <c r="P216"/>
  <c r="BK216"/>
  <c r="J216"/>
  <c r="BE216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88"/>
  <c r="BH188"/>
  <c r="BG188"/>
  <c r="BF188"/>
  <c r="T188"/>
  <c r="R188"/>
  <c r="P188"/>
  <c r="BK188"/>
  <c r="J188"/>
  <c r="BE188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67"/>
  <c r="BH167"/>
  <c r="BG167"/>
  <c r="BF167"/>
  <c r="T167"/>
  <c r="R167"/>
  <c r="P167"/>
  <c r="BK167"/>
  <c r="J167"/>
  <c r="BE167"/>
  <c r="BI160"/>
  <c r="BH160"/>
  <c r="BG160"/>
  <c r="BF160"/>
  <c r="T160"/>
  <c r="R160"/>
  <c r="P160"/>
  <c r="BK160"/>
  <c r="J160"/>
  <c r="BE160"/>
  <c r="BI150"/>
  <c r="BH150"/>
  <c r="BG150"/>
  <c r="BF150"/>
  <c r="T150"/>
  <c r="R150"/>
  <c r="P150"/>
  <c r="BK150"/>
  <c r="J150"/>
  <c r="BE150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7"/>
  <c r="F41"/>
  <c i="1" r="BD97"/>
  <c i="2" r="BH137"/>
  <c r="F40"/>
  <c i="1" r="BC97"/>
  <c i="2" r="BG137"/>
  <c r="F39"/>
  <c i="1" r="BB97"/>
  <c i="2" r="BF137"/>
  <c r="J38"/>
  <c i="1" r="AW97"/>
  <c i="2" r="F38"/>
  <c i="1" r="BA97"/>
  <c i="2" r="T137"/>
  <c r="T136"/>
  <c r="T135"/>
  <c r="R137"/>
  <c r="R136"/>
  <c r="R135"/>
  <c r="P137"/>
  <c r="P136"/>
  <c r="P135"/>
  <c i="1" r="AU97"/>
  <c i="2" r="BK137"/>
  <c r="BK136"/>
  <c r="J136"/>
  <c r="BK135"/>
  <c r="J135"/>
  <c r="J100"/>
  <c r="J34"/>
  <c i="1" r="AG97"/>
  <c i="2" r="J137"/>
  <c r="BE137"/>
  <c r="J37"/>
  <c i="1" r="AV97"/>
  <c i="2" r="F37"/>
  <c i="1" r="AZ97"/>
  <c i="2" r="J101"/>
  <c r="J131"/>
  <c r="F131"/>
  <c r="F129"/>
  <c r="E127"/>
  <c r="J95"/>
  <c r="F95"/>
  <c r="F93"/>
  <c r="E91"/>
  <c r="J43"/>
  <c r="J28"/>
  <c r="E28"/>
  <c r="J132"/>
  <c r="J96"/>
  <c r="J27"/>
  <c r="J22"/>
  <c r="E22"/>
  <c r="F132"/>
  <c r="F96"/>
  <c r="J21"/>
  <c r="J16"/>
  <c r="J129"/>
  <c r="J93"/>
  <c r="E7"/>
  <c r="E121"/>
  <c r="E85"/>
  <c i="1" r="BD96"/>
  <c r="BC96"/>
  <c r="BB96"/>
  <c r="BA96"/>
  <c r="AZ96"/>
  <c r="AY96"/>
  <c r="AX96"/>
  <c r="AW96"/>
  <c r="AV96"/>
  <c r="AU96"/>
  <c r="AT96"/>
  <c r="AS96"/>
  <c r="AG96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9"/>
  <c r="AN99"/>
  <c r="AT98"/>
  <c r="AN98"/>
  <c r="AT97"/>
  <c r="AN97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<sst xmlns="http://schemas.openxmlformats.org/spreadsheetml/2006/main">
  <si>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</si>
  <si>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</si>
  <si>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</si>
  <si>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</si>
  <si>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</si>
  <si>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{d519beda-bf0d-40d8-b3de-95283c298d18}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</si>
  <si>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</si>
  <si>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</si>
  <si>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</si>
  <si>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</si>
  <si>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</si>
  <si>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</si>
  <si>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</si>
  <si>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</si>
  <si>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Mesto_Krnov/C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</si>
  <si>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</si>
  <si>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</si>
  <si>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Odvedení splaškových vod z lokality Krnov - Ježník- 3. část</t>
  </si>
  <si>
    <t>KSO:</t>
  </si>
  <si>
    <t>CC-CZ:</t>
  </si>
  <si>
    <t>Místo:</t>
  </si>
  <si>
    <t>Krnov</t>
  </si>
  <si>
    <t>Datum:</t>
  </si>
  <si>
    <t>7. 11. 2019</t>
  </si>
  <si>
    <t>Zadavatel:</t>
  </si>
  <si>
    <t>IČ:</t>
  </si>
  <si>
    <t>Město Krnov</t>
  </si>
  <si>
    <t>DIČ:</t>
  </si>
  <si>
    <t>Uchazeč:</t>
  </si>
  <si>
    <t>Vyplň údaj</t>
  </si>
  <si>
    <t>Projektant:</t>
  </si>
  <si>
    <t xml:space="preserve">KONEKO spol. s r.o.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</si>
  <si>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</si>
  <si>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</si>
  <si>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</si>
  <si>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</si>
  <si>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</si>
  <si>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</si>
  <si>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</si>
  <si>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</si>
  <si>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</si>
  <si>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</si>
  <si>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</si>
  <si>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</si>
  <si>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</si>
  <si>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</si>
  <si>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</si>
  <si>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</si>
  <si>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</si>
  <si>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</si>
  <si>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</si>
  <si>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</si>
  <si>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</si>
  <si>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</si>
  <si>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</si>
  <si>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</si>
  <si>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</si>
  <si>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</si>
  <si>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</si>
  <si>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</si>
  <si>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</si>
  <si>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</si>
  <si>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</si>
  <si>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</si>
  <si>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</si>
  <si>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</si>
  <si>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</si>
  <si>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</si>
  <si>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</si>
  <si>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</si>
  <si>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</si>
  <si>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</si>
  <si>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</si>
  <si>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</si>
  <si>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</si>
  <si>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</si>
  <si>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</si>
  <si>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</si>
  <si>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</si>
  <si>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</si>
  <si>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TZ 01</t>
  </si>
  <si>
    <t>Splašková kanalizace</t>
  </si>
  <si>
    <t>STA</t>
  </si>
  <si>
    <t>1</t>
  </si>
  <si>
    <t>{a21c6b71-91b2-4fe5-8571-01cd4e92555f}</t>
  </si>
  <si>
    <t>2</t>
  </si>
  <si>
    <t>TZ 01.1</t>
  </si>
  <si>
    <t>Kanalizační stoky</t>
  </si>
  <si>
    <t>Soupis</t>
  </si>
  <si>
    <t>{860c1a29-5ff1-43e3-a8cf-2c9f8475f578}</t>
  </si>
  <si>
    <t>/</t>
  </si>
  <si>
    <t>TZ 01.1-3</t>
  </si>
  <si>
    <t>Kanalizační stoky - 3. část</t>
  </si>
  <si>
    <t>3</t>
  </si>
  <si>
    <t>{a61b7f8c-0314-47ff-9606-4d1497b59688}</t>
  </si>
  <si>
    <t>TZ 01.2</t>
  </si>
  <si>
    <t>Domovní kanalizační přípojky</t>
  </si>
  <si>
    <t>{22d86ced-9c47-41cf-b127-2f2e0bf2a07c}</t>
  </si>
  <si>
    <t>00-00</t>
  </si>
  <si>
    <t>Ostatní a vedlejší náklady</t>
  </si>
  <si>
    <t>{cf354b90-0535-48ad-9f38-c9fa7d6b29f5}</t>
  </si>
  <si>
    <t>KRYCÍ LIST SOUPISU PRACÍ</t>
  </si>
  <si>
    <t>Objekt:</t>
  </si>
  <si>
    <t>TZ 01 - Splašková kanalizace</t>
  </si>
  <si>
    <t>Soupis:</t>
  </si>
  <si>
    <t>TZ 01.1 - Kanalizační stoky</t>
  </si>
  <si>
    <t>Úroveň 3:</t>
  </si>
  <si>
    <t>TZ 01.1-3 - Kanalizační stoky - 3. část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</si>
  <si>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</si>
  <si>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</si>
  <si>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</si>
  <si>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</si>
  <si>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</si>
  <si>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</si>
  <si>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11 - Zemní práce - přípravné a přidružené práce</t>
  </si>
  <si>
    <t>21 - Zakládání - úprava podloží a základové spáry, zlepšování vlastností hornin</t>
  </si>
  <si>
    <t>45 - Podkladní a vedlejší konstrukce kromě vozovek a železničního svršku</t>
  </si>
  <si>
    <t>56 - Podkladní vrstvy komunikací, letišť a ploch</t>
  </si>
  <si>
    <t>57 - Kryty pozemních komunikací letišť a ploch z kameniva nebo živičné</t>
  </si>
  <si>
    <t>87 - Potrubí z trub plastických a skleněných</t>
  </si>
  <si>
    <t>89 - Ostatní konstrukce</t>
  </si>
  <si>
    <t>91 - Doplňující konstrukce a práce pozemních komunikací, letišť a ploch</t>
  </si>
  <si>
    <t>99 - Přesun hmot a manipulace se sutí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</si>
  <si>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</si>
  <si>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</si>
  <si>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</si>
  <si>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</si>
  <si>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</si>
  <si>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</si>
  <si>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</si>
  <si>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</si>
  <si>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</si>
  <si>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</si>
  <si>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</si>
  <si>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</si>
  <si>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</si>
  <si>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</si>
  <si>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</si>
  <si>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</si>
  <si>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</si>
  <si>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115101201</t>
  </si>
  <si>
    <t>Čerpání vody na dopravní výšku do 10 m průměrný přítok do 500 l/min</t>
  </si>
  <si>
    <t>hod</t>
  </si>
  <si>
    <t>CS ÚRS 2019 01</t>
  </si>
  <si>
    <t>4</t>
  </si>
  <si>
    <t>-33330678</t>
  </si>
  <si>
    <t>PP</t>
  </si>
  <si>
    <t xml:space="preserve">Čerpání vody na dopravní výšku do 10 m s uvažovaným průměrným přítokem do 500 l/min
A,B,C2.1.-4,D.2.1.a, D.2.1.b.1-1-11
</t>
  </si>
  <si>
    <t>VV</t>
  </si>
  <si>
    <t>3. část-po RŠ 41</t>
  </si>
  <si>
    <t>200,0</t>
  </si>
  <si>
    <t>115101301</t>
  </si>
  <si>
    <t>Pohotovost čerpací soupravy pro dopravní výšku do 10 m přítok do 500 l/min</t>
  </si>
  <si>
    <t>den</t>
  </si>
  <si>
    <t>-970506555</t>
  </si>
  <si>
    <t xml:space="preserve">Pohotovost záložní čerpací soupravy pro dopravní výšku do 10 m s uvažovaným průměrným přítokem do 500 l/min
A,B,C2.1.-4,D.2.1.a, D.2.1.b.1-1-11
</t>
  </si>
  <si>
    <t>20</t>
  </si>
  <si>
    <t>13</t>
  </si>
  <si>
    <t>132101201</t>
  </si>
  <si>
    <t>Hloubení rýh š do 2000 mm v hornině tř. 1 a 2 objemu do 100 m3</t>
  </si>
  <si>
    <t>m3</t>
  </si>
  <si>
    <t>-655500620</t>
  </si>
  <si>
    <t xml:space="preserve">Hloubení zapažených i nezapažených rýh šířky přes 600 do 2 000 mm  s urovnáním dna do předepsaného profilu a spádu v horninách tř. 1 a 2 do 100 m3
A,B,C2.1.-4,D.2.1.a, D.2.1.b.1-1-11
</t>
  </si>
  <si>
    <t>stoka B12</t>
  </si>
  <si>
    <t>(1873,5-1494,5)*1,235*0,2*(0,1+0,5/2+0,1/3)</t>
  </si>
  <si>
    <t>Rozšíření pro RŠ</t>
  </si>
  <si>
    <t>1,5*(1,5-1,235)*0,2*(0,1+0,5/2+0,1/3)*8</t>
  </si>
  <si>
    <t>14</t>
  </si>
  <si>
    <t>132101203</t>
  </si>
  <si>
    <t>Hloubení rýh š do 2000 mm v hornině tř. 1 a 2 objemu do 5000 m3</t>
  </si>
  <si>
    <t>-1366328956</t>
  </si>
  <si>
    <t xml:space="preserve">Hloubení zapažených i nezapažených rýh šířky přes 600 do 2 000 mm  s urovnáním dna do předepsaného profilu a spádu v horninách tř. 1 a 2 přes 1 000 do 5 000 m3
A,B,C2.1.-4,D.2.1.a, D.2.1.b.1-1-11
</t>
  </si>
  <si>
    <t>3. část</t>
  </si>
  <si>
    <t>(1873,5-1494,5)*1,235*(2,61-0,2-0,15)*(0,1+0,5/2+0,1/3)</t>
  </si>
  <si>
    <t>1,5*(1,5-1,235)*(2,61-0,2-0,15)*(0,1+0,5/2+0,1/3)*8</t>
  </si>
  <si>
    <t>drenáž</t>
  </si>
  <si>
    <t>B12-3.část do RŠ 41</t>
  </si>
  <si>
    <t>(1773,5-1494,5)*1,235*(0,05+0,15)*0,5*(0,1+0,5/2+0,1/3)</t>
  </si>
  <si>
    <t>132201201</t>
  </si>
  <si>
    <t>Hloubení rýh š do 2000 mm v hornině tř. 3 objemu do 100 m3</t>
  </si>
  <si>
    <t>919749191</t>
  </si>
  <si>
    <t xml:space="preserve">Hloubení zapažených i nezapažených rýh šířky přes 600 do 2 000 mm  s urovnáním dna do předepsaného profilu a spádu v hornině tř. 3 do 100 m3
A,B,C2.1.-4,D.2.1.a, D.2.1.b.1-1-11
</t>
  </si>
  <si>
    <t>(1873,5-1494,5)*1,235*0,2*(0,2+0,1/3+0,5/2+0,1/2)</t>
  </si>
  <si>
    <t>1,5*(1,5-1,235)*0,2*(0,1+0,1/3+0,5/2+0,1/2)*8</t>
  </si>
  <si>
    <t>16</t>
  </si>
  <si>
    <t>132201203</t>
  </si>
  <si>
    <t>Hloubení rýh š do 2000 mm v hornině tř. 3 objemu do 5000 m3</t>
  </si>
  <si>
    <t>185319190</t>
  </si>
  <si>
    <t xml:space="preserve">Hloubení zapažených i nezapažených rýh šířky přes 600 do 2 000 mm  s urovnáním dna do předepsaného profilu a spádu v hornině tř. 3 přes 1 000 do 5 000 m3
A,B,C2.1.-4,D.2.1.a, D.2.1.b.1-1-11
</t>
  </si>
  <si>
    <t>(1873,5-1494,5)*1,235*(2,61-0,2-0,15)*(0,2+0,1/3+0,5/2+0,1/2)</t>
  </si>
  <si>
    <t>1,5*(1,5-1,235)*(2,61-0,2-0,15)*(0,2+0,1/3+0,5/2+0,1/2)*8</t>
  </si>
  <si>
    <t>B12-3.část- po RŠ 41</t>
  </si>
  <si>
    <t>(1773,5-1494,5)*1,235*(0,05+0,15)*0,5*(0,2+0,1/3+0,5/2+0,1/2)</t>
  </si>
  <si>
    <t>17</t>
  </si>
  <si>
    <t>132201209</t>
  </si>
  <si>
    <t>Příplatek za lepivost k hloubení rýh š do 2000 mm v hornině tř. 3</t>
  </si>
  <si>
    <t>1120760895</t>
  </si>
  <si>
    <t xml:space="preserve">Hloubení zapažených i nezapažených rýh šířky přes 600 do 2 000 mm  s urovnáním dna do předepsaného profilu a spádu v hornině tř. 3 Příplatek k cenám za lepivost horniny tř. 3</t>
  </si>
  <si>
    <t>50,203+586,384</t>
  </si>
  <si>
    <t>636,587*0,3 'Přepočtené koeficientem množství</t>
  </si>
  <si>
    <t>18</t>
  </si>
  <si>
    <t>132301201</t>
  </si>
  <si>
    <t>Hloubení rýh š do 2000 mm v hornině tř. 4 objemu do 100 m3</t>
  </si>
  <si>
    <t>495141749</t>
  </si>
  <si>
    <t xml:space="preserve">Hloubení zapažených i nezapažených rýh šířky přes 600 do 2 000 mm  s urovnáním dna do předepsaného profilu a spádu v hornině tř. 4 do 100 m3
A,B,C2.1.-4,D.2.1.a, D.2.1.b.1-1-11
</t>
  </si>
  <si>
    <t>(1873,5-1494,5)*1,235*0,2*(0,1/3+0,1/2)</t>
  </si>
  <si>
    <t>1,5*(1,5-1,235)*0,2*(0,1/3+0,1/2)*8</t>
  </si>
  <si>
    <t>19</t>
  </si>
  <si>
    <t>132301203</t>
  </si>
  <si>
    <t>Hloubení rýh š do 2000 mm v hornině tř. 4 objemu do 5000 m3</t>
  </si>
  <si>
    <t>-2008249720</t>
  </si>
  <si>
    <t xml:space="preserve">Hloubení zapažených i nezapažených rýh šířky přes 600 do 2 000 mm  s urovnáním dna do předepsaného profilu a spádu v hornině tř. 4 přes 1 000 do 5 000 m3
A,B,C2.1.-4,D.2.1.a, D.2.1.b.1-1-11
</t>
  </si>
  <si>
    <t>(1873,5-1494,5)*1,235*(2,61-0,2*0,15)*(0,1/2+0,1/3)</t>
  </si>
  <si>
    <t>1,5*(1,5-1,235)*(2,61-0,2-0,15)*(0,1/2+0,1/3)*8</t>
  </si>
  <si>
    <t>B12-3.část - po RŠ 41</t>
  </si>
  <si>
    <t>(1773,5-1494,5)*1,235*(0,05+0,15)*0,5*(0,1*0,5+0,1/3)</t>
  </si>
  <si>
    <t>132301209</t>
  </si>
  <si>
    <t>Příplatek za lepivost k hloubení rýh š do 2000 mm v hornině tř. 4</t>
  </si>
  <si>
    <t>-1592788801</t>
  </si>
  <si>
    <t xml:space="preserve">Hloubení zapažených i nezapažených rýh šířky přes 600 do 2 000 mm  s urovnáním dna do předepsaného profilu a spádu v hornině tř. 4 Příplatek k cenám za lepivost horniny tř. 4</t>
  </si>
  <si>
    <t>7,854+104,104</t>
  </si>
  <si>
    <t>111,958*0,3 'Přepočtené koeficientem množství</t>
  </si>
  <si>
    <t>27</t>
  </si>
  <si>
    <t>151811131</t>
  </si>
  <si>
    <t>Osazení pažicího boxu hl výkopu do 4 m š do 1,2 m</t>
  </si>
  <si>
    <t>m2</t>
  </si>
  <si>
    <t>-978802915</t>
  </si>
  <si>
    <t xml:space="preserve">Zřízení pažicích boxů pro pažení a rozepření stěn rýh podzemního vedení hloubka výkopu do 4 m, šířka do 1,2 m
A,B,C2.1.-4,D.2.1.a, D.2.1.b.1-1-11
</t>
  </si>
  <si>
    <t xml:space="preserve">3. část                                        </t>
  </si>
  <si>
    <t>(1773,5-1495,5)*(2,61*2+(0,05+0,15))</t>
  </si>
  <si>
    <t>(1873,5-1773,5)*2,61*2</t>
  </si>
  <si>
    <t>28</t>
  </si>
  <si>
    <t>151811231</t>
  </si>
  <si>
    <t>Odstranění pažicího boxu hl výkopu do 4 m š do 1,2 m</t>
  </si>
  <si>
    <t>706331011</t>
  </si>
  <si>
    <t>Odstranění pažicích boxů pro pažení a rozepření stěn rýh podzemního vedení hloubka výkopu do 4 m, šířka do 1,2 m</t>
  </si>
  <si>
    <t>29</t>
  </si>
  <si>
    <t>161101101</t>
  </si>
  <si>
    <t>Svislé přemístění výkopku z horniny tř. 1 až 4 hl výkopu do 2,5 m</t>
  </si>
  <si>
    <t>-1986890033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</si>
  <si>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</si>
  <si>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do 100 m3</t>
  </si>
  <si>
    <t>36,129+50,203+7,854</t>
  </si>
  <si>
    <t>přes 100 m3</t>
  </si>
  <si>
    <t>(421,463+586,384+104,104)*0,5</t>
  </si>
  <si>
    <t>31</t>
  </si>
  <si>
    <t>162701105</t>
  </si>
  <si>
    <t>Vodorovné přemístění do 10000 m výkopku/sypaniny z horniny tř. 1 až 4</t>
  </si>
  <si>
    <t>1924432193</t>
  </si>
  <si>
    <t xml:space="preserve">Vodorovné přemístění výkopku nebo sypaniny po suchu  na obvyklém dopravním prostředku, bez naložení výkopku, avšak se složením bez rozhrnutí z horniny tř. 1 až 4 na vzdálenost přes 9 000 do 10 000 m
A,B,C2.1.-4,D.2.1.a, D.2.1.b.1-1-11
</t>
  </si>
  <si>
    <t>výkop</t>
  </si>
  <si>
    <t>část 3</t>
  </si>
  <si>
    <t>rýhy</t>
  </si>
  <si>
    <t>36,129+408,255+50,203+568,007+7,854+101,233</t>
  </si>
  <si>
    <t>13,208+18,377+2,871</t>
  </si>
  <si>
    <t>33</t>
  </si>
  <si>
    <t>171201201</t>
  </si>
  <si>
    <t>Uložení sypaniny na skládky</t>
  </si>
  <si>
    <t>-557370642</t>
  </si>
  <si>
    <t xml:space="preserve">Uložení sypaniny  na skládky</t>
  </si>
  <si>
    <t>1206,137</t>
  </si>
  <si>
    <t>34</t>
  </si>
  <si>
    <t>171201211</t>
  </si>
  <si>
    <t>Poplatek za uložení stavebního odpadu - zeminy a kameniva na skládce</t>
  </si>
  <si>
    <t>t</t>
  </si>
  <si>
    <t>1469760553</t>
  </si>
  <si>
    <t>Poplatek za uložení stavebního odpadu na skládce (skládkovné) zeminy a kameniva zatříděného do Katalogu odpadů pod kódem 170 504</t>
  </si>
  <si>
    <t>1206,137*1,6 'Přepočtené koeficientem množství</t>
  </si>
  <si>
    <t>37</t>
  </si>
  <si>
    <t>174101101</t>
  </si>
  <si>
    <t>Zásyp jam, šachet rýh nebo kolem objektů sypaninou se zhutněním</t>
  </si>
  <si>
    <t>-1317936388</t>
  </si>
  <si>
    <t xml:space="preserve">Zásyp sypaninou z jakékoliv horniny  s uložením výkopku ve vrstvách se zhutněním jam, šachet, rýh nebo kolem objektů v těchto vykopávkách
A,B,C2.1.-4,D.2.1.a, D.2.1.b.1-1-11
</t>
  </si>
  <si>
    <t>kamenivem</t>
  </si>
  <si>
    <t xml:space="preserve"> B 12</t>
  </si>
  <si>
    <t>(1873,5-1494,5)*1,235*(2,61-0,1-0,6-0,2)</t>
  </si>
  <si>
    <t>38</t>
  </si>
  <si>
    <t>M</t>
  </si>
  <si>
    <t>58344197</t>
  </si>
  <si>
    <t>štěrkodrť frakce 0/63</t>
  </si>
  <si>
    <t>8</t>
  </si>
  <si>
    <t>2120994810</t>
  </si>
  <si>
    <t>800,391</t>
  </si>
  <si>
    <t>800,391*1,91 'Přepočtené koeficientem množství</t>
  </si>
  <si>
    <t>35</t>
  </si>
  <si>
    <t>175151101</t>
  </si>
  <si>
    <t>Obsypání potrubí strojně sypaninou bez prohození, uloženou do 3 m</t>
  </si>
  <si>
    <t>1888396938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</si>
  <si>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</si>
  <si>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(1873,5-1494,5)*1,235*0,6</t>
  </si>
  <si>
    <t>-379*0,0781</t>
  </si>
  <si>
    <t>36</t>
  </si>
  <si>
    <t>58337302</t>
  </si>
  <si>
    <t>štěrkopísek frakce 0/16</t>
  </si>
  <si>
    <t>969038792</t>
  </si>
  <si>
    <t>251,239*2,0</t>
  </si>
  <si>
    <t>42</t>
  </si>
  <si>
    <t>119003217</t>
  </si>
  <si>
    <t>Mobilní plotová zábrana vyplněná dráty výšky do 1,5 m pro zabezpečení výkopu zřízení</t>
  </si>
  <si>
    <t>m</t>
  </si>
  <si>
    <t>-446298285</t>
  </si>
  <si>
    <t>Pomocné konstrukce při zabezpečení výkopu svislé ocelové mobilní oplocení, výšky do 1,5 m panely vyplněné dráty zřízení</t>
  </si>
  <si>
    <t>(1873,5-1494,5)*2</t>
  </si>
  <si>
    <t>43</t>
  </si>
  <si>
    <t>119003218</t>
  </si>
  <si>
    <t>Mobilní plotová zábrana vyplněná dráty výšky do 1,5 m pro zabezpečení výkopu odstranění</t>
  </si>
  <si>
    <t>-1139781613</t>
  </si>
  <si>
    <t>Pomocné konstrukce při zabezpečení výkopu svislé ocelové mobilní oplocení, výšky do 1,5 m panely vyplněné dráty odstranění</t>
  </si>
  <si>
    <t>44</t>
  </si>
  <si>
    <t>190-R</t>
  </si>
  <si>
    <t>zkoušky hutnění</t>
  </si>
  <si>
    <t>soubor</t>
  </si>
  <si>
    <t>-1295061283</t>
  </si>
  <si>
    <t>11</t>
  </si>
  <si>
    <t>Zemní práce - přípravné a přidružené práce</t>
  </si>
  <si>
    <t>47</t>
  </si>
  <si>
    <t>113107243</t>
  </si>
  <si>
    <t>Odstranění podkladu živičného tl 150 mm strojně pl přes 200 m2</t>
  </si>
  <si>
    <t>-427565897</t>
  </si>
  <si>
    <t xml:space="preserve">Odstranění podkladů nebo krytů strojně plochy jednotlivě přes 200 m2 s přemístěním hmot na skládku na vzdálenost do 20 m nebo s naložením na dopravní prostředek živičných, o tl. vrstvy přes 100 do 150 mm
A,B,C2.1.-4,D.2.1.a, D.2.1.b.1-1-11
</t>
  </si>
  <si>
    <t>(1873,5-1494,5)*(1,235+0,25*2)</t>
  </si>
  <si>
    <t>Zakládání - úprava podloží a základové spáry, zlepšování vlastností hornin</t>
  </si>
  <si>
    <t>48</t>
  </si>
  <si>
    <t>212752212</t>
  </si>
  <si>
    <t>Trativod z drenážních trubek plastových flexibilních D do 100 mm včetně lože otevřený výkop</t>
  </si>
  <si>
    <t>-1945839607</t>
  </si>
  <si>
    <t>Trativody z drenážních trubek se zřízením štěrkopískového lože pod trubky a s jejich obsypem v průměrném celkovém množství do 0,15 m3/m v otevřeném výkopu z trubek plastových flexibilních D přes 65 do 100 mm
A,B,C2.1.-4,D.2.1.a, D.2.1.b.1-1-3</t>
  </si>
  <si>
    <t>stoka B12- 3. část - po RŠ 41</t>
  </si>
  <si>
    <t>1773,5-1494,5</t>
  </si>
  <si>
    <t>49</t>
  </si>
  <si>
    <t>213141111</t>
  </si>
  <si>
    <t>Zřízení vrstvy z geotextilie v rovině nebo ve sklonu do 1:5 š do 3 m</t>
  </si>
  <si>
    <t>5867019</t>
  </si>
  <si>
    <t xml:space="preserve">Zřízení vrstvy z geotextilie  filtrační, separační, odvodňovací, ochranné, výztužné nebo protierozní v rovině nebo ve sklonu do 1:5, šířky do 3 m
příl.č. A,B,C2.1.-4,D.2.1.a, D.2.1.b.1-1-3</t>
  </si>
  <si>
    <t>stoka B12-3.část - po RŠ 41</t>
  </si>
  <si>
    <t>(1773,5-1494,5)*1,235</t>
  </si>
  <si>
    <t>50</t>
  </si>
  <si>
    <t>69311007</t>
  </si>
  <si>
    <t>geotextilie tkaná separační, filtrační, výztužná PP pevnost v tahu 25kN/m</t>
  </si>
  <si>
    <t>1823407546</t>
  </si>
  <si>
    <t>344,565*1,15 'Přepočtené koeficientem množství</t>
  </si>
  <si>
    <t>45</t>
  </si>
  <si>
    <t>Podkladní a vedlejší konstrukce kromě vozovek a železničního svršku</t>
  </si>
  <si>
    <t>51</t>
  </si>
  <si>
    <t>451572111</t>
  </si>
  <si>
    <t>Lože pod potrubí otevřený výkop z kameniva drobného těženého</t>
  </si>
  <si>
    <t>1530672722</t>
  </si>
  <si>
    <t xml:space="preserve">Lože pod potrubí, stoky a drobné objekty v otevřeném výkopu z kameniva drobného těženého 0 až 4 mm
příl.č. A,B,C2.1.-4,D.2.1.a, D.2.1.b.1-1-11
</t>
  </si>
  <si>
    <t>(1873,5-1494,5)*1,235*0,1</t>
  </si>
  <si>
    <t>52</t>
  </si>
  <si>
    <t>451573111</t>
  </si>
  <si>
    <t>Lože pod potrubí otevřený výkop ze štěrkopísku</t>
  </si>
  <si>
    <t>67580880</t>
  </si>
  <si>
    <t xml:space="preserve">Lože pod potrubí, stoky a drobné objekty v otevřeném výkopu z písku a štěrkopísku do 63 mm
A,B,C2.1.-4,D.2.1.a, D.2.1.b.1-1-3
</t>
  </si>
  <si>
    <t>stoka B12-3. část - po RŠ 41</t>
  </si>
  <si>
    <t>(1773,5-1494,5)*1,235*(0,05+0,15)*0,5</t>
  </si>
  <si>
    <t>odpočet z pol. drenáže</t>
  </si>
  <si>
    <t>-(1773,5-1494,5)*0,118</t>
  </si>
  <si>
    <t>56</t>
  </si>
  <si>
    <t>Podkladní vrstvy komunikací, letišť a ploch</t>
  </si>
  <si>
    <t>54</t>
  </si>
  <si>
    <t>565145111</t>
  </si>
  <si>
    <t>Asfaltový beton vrstva podkladní ACP 16 (obalované kamenivo OKS) tl 60 mm š do 3 m</t>
  </si>
  <si>
    <t>-977569049</t>
  </si>
  <si>
    <t xml:space="preserve">Asfaltový beton vrstva podkladní ACP 16 (obalované kamenivo střednězrnné - OKS)  s rozprostřením a zhutněním v pruhu šířky do 3 m, po zhutnění tl. 60 mm</t>
  </si>
  <si>
    <t>1. část - silnice III/45810</t>
  </si>
  <si>
    <t xml:space="preserve">3. část </t>
  </si>
  <si>
    <t>(1873,5-1494,5)*1,235</t>
  </si>
  <si>
    <t>57</t>
  </si>
  <si>
    <t>Kryty pozemních komunikací letišť a ploch z kameniva nebo živičné</t>
  </si>
  <si>
    <t>577165111</t>
  </si>
  <si>
    <t>Asfaltový beton vrstva obrusná ACO 16 (ABH) tl 70 mm š do 3 m z nemodifikovaného asfaltu</t>
  </si>
  <si>
    <t>207273320</t>
  </si>
  <si>
    <t xml:space="preserve">Asfaltový beton vrstva obrusná ACO 16 (ABH)  s rozprostřením a zhutněním z nemodifikovaného asfaltu, po zhutnění v pruhu šířky do 3 m tl. 70 mm
A,B,C2.1.-4,D.2.1.a, D.2.1.b.1-1-11
</t>
  </si>
  <si>
    <t>(1873,5-1494,5)*(1,235 +0,25*2)</t>
  </si>
  <si>
    <t>577166111</t>
  </si>
  <si>
    <t>Asfaltový beton vrstva ložní ACL 22 (ABVH) tl 70 mm š do 3 m z nemodifikovaného asfaltu</t>
  </si>
  <si>
    <t>474951438</t>
  </si>
  <si>
    <t xml:space="preserve">Asfaltový beton vrstva ložní ACL 22 (ABVH)  s rozprostřením a zhutněním z nemodifikovaného asfaltu v pruhu šířky do 3 m, po zhutnění tl. 70 mm
A,B,C2.1.-4,D.2.1.a, D.2.1.b.1-1-11
</t>
  </si>
  <si>
    <t>87</t>
  </si>
  <si>
    <t>Potrubí z trub plastických a skleněných</t>
  </si>
  <si>
    <t>58</t>
  </si>
  <si>
    <t>871370420</t>
  </si>
  <si>
    <t>Montáž kanalizačního potrubí korugovaného SN 12 z polypropylenu DN 300</t>
  </si>
  <si>
    <t>448386253</t>
  </si>
  <si>
    <t xml:space="preserve">Montáž kanalizačního potrubí z plastů z polypropylenu PP korugovaného nebo žebrovaného SN 12 DN 300
A,B,C2.1.-4,D.2.1.a, D.2.1.b.1-1-11
</t>
  </si>
  <si>
    <t>1873,5-1494,5</t>
  </si>
  <si>
    <t>59</t>
  </si>
  <si>
    <t>ELM.0557</t>
  </si>
  <si>
    <t xml:space="preserve">Trubka kanalizační-žebrované hrdlové  kanalizační potrubí PP SN 10 DN 300 mm (plné žebro v řezu stěny)</t>
  </si>
  <si>
    <t>916710552</t>
  </si>
  <si>
    <t>Trubka kanalizační-žebrované hrdlové kanalizační potrubí PP SN 12 DN 300 (plné žebro v řezu stěny)</t>
  </si>
  <si>
    <t>P</t>
  </si>
  <si>
    <t>Poznámka k položce:_x000d_
žebrovaná, PP, hnědá</t>
  </si>
  <si>
    <t>379*1,015 'Přepočtené koeficientem množství</t>
  </si>
  <si>
    <t>89</t>
  </si>
  <si>
    <t>Ostatní konstrukce</t>
  </si>
  <si>
    <t>70</t>
  </si>
  <si>
    <t>89000</t>
  </si>
  <si>
    <t>Prohlídka potrubí TV kamerou vč. záznamu</t>
  </si>
  <si>
    <t>-1631178416</t>
  </si>
  <si>
    <t xml:space="preserve">Prohlídka potrubí TV kamerou vč. záznamu
A,B,C2.1.-4,D.2.1.a, D.2.1.b.1-1-11
</t>
  </si>
  <si>
    <t>B12-3. část</t>
  </si>
  <si>
    <t>68</t>
  </si>
  <si>
    <t>892372111</t>
  </si>
  <si>
    <t>Zabezpečení konců potrubí DN do 300 při tlakových zkouškách vodou</t>
  </si>
  <si>
    <t>kus</t>
  </si>
  <si>
    <t>-1443852565</t>
  </si>
  <si>
    <t>Tlakové zkoušky vodou zabezpečení konců potrubí při tlakových zkouškách DN do 300</t>
  </si>
  <si>
    <t>66</t>
  </si>
  <si>
    <t>892381111</t>
  </si>
  <si>
    <t>Tlaková zkouška vodou potrubí DN 250, DN 300 nebo 350</t>
  </si>
  <si>
    <t>-494168312</t>
  </si>
  <si>
    <t xml:space="preserve">Tlakové zkoušky vodou na potrubí DN 250, 300 nebo 350
A,B,C2.1.-4,D.2.1.a, D.2.1.b.1-1-11
</t>
  </si>
  <si>
    <t>B12</t>
  </si>
  <si>
    <t>62</t>
  </si>
  <si>
    <t>8944111-R</t>
  </si>
  <si>
    <t>D+M vstupní šachta kanalizační, prefabrikovaná, vnitřní průměr 1000 mm DIN 4034.1 z bet C40/50-XA1,tl.stěny 120mm, pr.hloubka cca 2,5m,nástupnice a žlab šacht.dna v provedení beton s čedičovým obkladem</t>
  </si>
  <si>
    <t>1536586139</t>
  </si>
  <si>
    <t xml:space="preserve">D+M vstupní šachta kanalizační, prefabrikovaná, vnitřní průměr 1000 mm DIN 4034.1 z bet C40/50-XA1,tl.stěny 120mm, pr.hloubka cca 2,5m,nástupnice a žlab šacht.dna v provedení beton s čedičovým obkladem
A,B,C2.1.-4,D.2.1.a, D.1.a.1,D.2.1.b.1-1-11
</t>
  </si>
  <si>
    <t xml:space="preserve">Poznámka k položce:_x000d_
Na trase jednotlivých stok jsou  navrženy vodotěsné, betonové šachty z prefabrikovaných dílců. śachtová dna budou vnitřního průměru min. DN 1000 MM TYP Q.1 ĆSN EN 1917, komíny budou vnitřního průměru DN 1000. V případě šachty DN 1000 bude tloušťka stěn prefabrikátů 120 mm._x000d_
Šachty budou uloženy na pokladní betonovou desku tl. 100 mm z betonu C 12/15 umístěnou na hutněný štěrkopískový podsyp tl. 100 mm._x000d_
Nástupnice a žlab šachtového dna budou betonové, opatřené čedičovým obkladem, Žlab bude proveden do výšky 3/4 průměru profilu potrubí. Nástupnice budou s protiskluzovou úpravou třídy R11 dle DIN 51130._x000d_
Vodotěsnost spojů prefabrikátů šachet bude zajištěna elastomerovým těsněním určeným k provádění vodotěsných spojů mezi betonovými stavebními dílci _x000d_
Ve skružích budou osazena ocelová stupadla s PE povlakem dle DIN 19555-A-ST, horní bude kapsové_x000d_
Šachty budou vyrobeny z betonu pevnostní třídy C 40/50, se stupněm vlivu prostředí XA1._x000d_
Povrchová úprava vnějšího pláště šachty bude zajištěna hydroizolačním krystalizačním nátěrem na zvýšení odolnosti betonu proti kapalinám</t>
  </si>
  <si>
    <t>64</t>
  </si>
  <si>
    <t>899104112</t>
  </si>
  <si>
    <t>Osazení poklopů litinových nebo ocelových včetně rámů pro třídu zatížení D400, E600</t>
  </si>
  <si>
    <t>-137401114</t>
  </si>
  <si>
    <t>Osazení poklopů litinových a ocelových včetně rámů pro třídu zatížení D400, E600</t>
  </si>
  <si>
    <t>65</t>
  </si>
  <si>
    <t>55241017.1</t>
  </si>
  <si>
    <t>poklop šachtový litinový kruhový DN 600 bez ventilace tř D 400 pro běžný provoz</t>
  </si>
  <si>
    <t>-606766126</t>
  </si>
  <si>
    <t>63</t>
  </si>
  <si>
    <t>nab-32-R</t>
  </si>
  <si>
    <t>Povrchová ochrana vnějšího pláště šachty hydroizolačním krystalickým nátěrem na zvýšení odolnosti betonu proti kapalinám</t>
  </si>
  <si>
    <t>-1715329929</t>
  </si>
  <si>
    <t>91</t>
  </si>
  <si>
    <t>Doplňující konstrukce a práce pozemních komunikací, letišť a ploch</t>
  </si>
  <si>
    <t>72</t>
  </si>
  <si>
    <t>919732211</t>
  </si>
  <si>
    <t>Styčná spára napojení nového živičného povrchu na stávající za tepla š 15 mm hl 25 mm s prořezáním</t>
  </si>
  <si>
    <t>-789490119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</si>
  <si>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</si>
  <si>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71</t>
  </si>
  <si>
    <t>919735112</t>
  </si>
  <si>
    <t>Řezání stávajícího živičného krytu hl do 100 mm</t>
  </si>
  <si>
    <t>1714842734</t>
  </si>
  <si>
    <t xml:space="preserve">Řezání stávajícího živičného krytu nebo podkladu  hloubky přes 50 do 100 mm</t>
  </si>
  <si>
    <t>(1873,-1494,5)*2</t>
  </si>
  <si>
    <t>99</t>
  </si>
  <si>
    <t>Přesun hmot a manipulace se sutí</t>
  </si>
  <si>
    <t>75</t>
  </si>
  <si>
    <t>998276101</t>
  </si>
  <si>
    <t>Přesun hmot pro trubní vedení z trub z plastických hmot otevřený výkop</t>
  </si>
  <si>
    <t>141440030</t>
  </si>
  <si>
    <t>Přesun hmot pro trubní vedení hloubené z trub z plastických hmot nebo sklolaminátových pro vodovody nebo kanalizace v otevřeném výkopu dopravní vzdálenost do 15 m</t>
  </si>
  <si>
    <t>997</t>
  </si>
  <si>
    <t>Přesun sutě</t>
  </si>
  <si>
    <t>76</t>
  </si>
  <si>
    <t>997221551</t>
  </si>
  <si>
    <t>Vodorovná doprava suti ze sypkých materiálů do 1 km</t>
  </si>
  <si>
    <t>711293009</t>
  </si>
  <si>
    <t xml:space="preserve">Vodorovná doprava suti  bez naložení, ale se složením a s hrubým urovnáním ze sypkých materiálů, na vzdálenost do 1 km</t>
  </si>
  <si>
    <t>77</t>
  </si>
  <si>
    <t>997221559</t>
  </si>
  <si>
    <t>Příplatek ZKD 1 km u vodorovné dopravy suti ze sypkých materiálů</t>
  </si>
  <si>
    <t>2011364356</t>
  </si>
  <si>
    <t xml:space="preserve">Vodorovná doprava suti  bez naložení, ale se složením a s hrubým urovnáním Příplatek k ceně za každý další i započatý 1 km přes 1 km</t>
  </si>
  <si>
    <t>207,791*9 'Přepočtené koeficientem množství</t>
  </si>
  <si>
    <t>78</t>
  </si>
  <si>
    <t>997221611</t>
  </si>
  <si>
    <t>Nakládání suti na dopravní prostředky pro vodorovnou dopravu</t>
  </si>
  <si>
    <t>-2020888962</t>
  </si>
  <si>
    <t xml:space="preserve">Nakládání na dopravní prostředky  pro vodorovnou dopravu suti</t>
  </si>
  <si>
    <t>79</t>
  </si>
  <si>
    <t>997221845</t>
  </si>
  <si>
    <t>Poplatek za uložení na skládce (skládkovné) odpadu asfaltového bez dehtu kód odpadu 170 302</t>
  </si>
  <si>
    <t>-1729818894</t>
  </si>
  <si>
    <t>Poplatek za uložení stavebního odpadu na skládce (skládkovné) asfaltového bez obsahu dehtu zatříděného do Katalogu odpadů pod kódem 170 302</t>
  </si>
  <si>
    <t>TZ 01.2 - Domovní kanalizační přípojky</t>
  </si>
  <si>
    <t>8 - Trubní vedení</t>
  </si>
  <si>
    <t>Trubní vedení</t>
  </si>
  <si>
    <t>8711-R200</t>
  </si>
  <si>
    <t xml:space="preserve">D+M Kanalizační přípojky  - materiál hrdlové kanalizační potrubí z  PVC-U KG SN min. 8, rozměrová řada dle ČSN EN 1401, profil DN 150;-otevřeným výkopem</t>
  </si>
  <si>
    <t>1754556904</t>
  </si>
  <si>
    <t xml:space="preserve">D+M Kanalizační přípojky  - materiál hrdlové kanalizační potrubí z  PVC-U KG SN min. 8, rozměrová řada dle ČSN EN 1401, profil DN 150;
A.,B.,C.2.3-4, D.2.1.a,D.2.1.b.1.-3,D.2.1.b.9</t>
  </si>
  <si>
    <t xml:space="preserve">Poznámka k položce:_x000d_
Poznámka k položce:, _napojení na kanalizaci přímo do vstupních šachet nebo mezi vstupními šachtami pomocí typiz.odboček;, _včet. ke každé přípojce jednoosá tvarovka pro případné vyrovnání směru a sklonu (1ks/ přípojku) a přechodový kus na materiál přípojky stávající napojované části ( např. plast, kamenina, beton);, _včet. všech ostatních tvarovek ( armatur) a ostatních materiálů nutných pro zřízení a napojení kanalizačních přípojek;, _včet.obsypu reviz.šachet hutněným štěrkopískem;, _včet. zemních prací - výkop rýhy včetně demontáže krytu v šířce rýhy, pažení a odpažení rýhy pro podzemní vedení, svislé přemístění výkopku, odvoz přebytečné zeminy na skládku, lože pod potrubí a šachty, obsyp, zásyp a uvedení veškerých dotčených ploch do původního stavu, čerpání podzemní vody, popř. převádění odpadních vod po dobu výstavby;, , _TZ 01.2 - Kanalizační přípojky , Součásti stavby je výstavba domovních kanalizačních přípojek umístěných na veřejně přístupném prostranství k jednotlivým nemovitostem. , Převážně je navrženo uložení potrubí kanalizačních přípojek do otevřené pažené rýhy. Přípojky k objektům na protilehlou stranu krajské silnice III/45810 - Ježnická, budou provedeny  za použití bezvýkopé technologie se současným odvrtáním vytěžené zeminy. Startovací šachta ja nevržena rozměrů 2,0*2,5 m , cílová 1,0x1,0. </t>
  </si>
  <si>
    <t>2,5</t>
  </si>
  <si>
    <t>8944116-R400</t>
  </si>
  <si>
    <t>D+M Revizní plast.šachta materiál PP DN 400mm s D+M litin.poklopem pro zatížení dle umístění tř.A15-D400; složení šachty z šacht.dna, šachtové korug.roury, plast.kónusu a teleskopické roury ( adaptérem) a betonovým roznášecím prstencem</t>
  </si>
  <si>
    <t>1282476946</t>
  </si>
  <si>
    <t>D+M Revizní plast.šachta materiál PP DN 400mm s D+M litin.poklopem pro zatížení dle umístění tř.A15-D400; složení šachty z šacht.dna, šachtové korug.roury, plast.kónusu a teleskopické roury ( adaptérem) a betonovým roznášecím prstencem
A.,B.,C.2.1-4, D.2.1.a,D.2.1.b.1.-1-11,D.2.1.b.9</t>
  </si>
  <si>
    <t xml:space="preserve">Poznámka k položce:_x000d_
Poznámka k položce:, _Šachty budou umístěny na hutněný štěrkopískový podsyp tl. 100 mm., Po uložení šachty bude postupně prováděn obsyp šachty společně s potrubím drceným kamenivem frakce 0-16  mm hutněný rovnoměrně po obou stranách do výše 300 mm nad vrchol potrubí ve vrstvách po 150 mm., </t>
  </si>
  <si>
    <t>B-12</t>
  </si>
  <si>
    <t>00-00 - Ostatní a vedlejší náklady</t>
  </si>
  <si>
    <t>KONEKO spol. s r.o.</t>
  </si>
  <si>
    <t>1 - Vedlejší náklady</t>
  </si>
  <si>
    <t xml:space="preserve">    1.1 - Zařízení staveniště</t>
  </si>
  <si>
    <t xml:space="preserve">    1.2 - Připojení zařízení staveniště na jednotlivá média</t>
  </si>
  <si>
    <t xml:space="preserve">    1.3 - Vytýčení stávajících inž. sítí</t>
  </si>
  <si>
    <t xml:space="preserve">    1.4 - Zabezpečení podmínek dle Plánu bezpečnosti práce</t>
  </si>
  <si>
    <t xml:space="preserve">    1.5 - Zajištění čištění komunikací</t>
  </si>
  <si>
    <t xml:space="preserve">    1.6. - Zajištění obslužnosti komunikací a dočasné dopravní značení</t>
  </si>
  <si>
    <t xml:space="preserve">    1.7 - Projednání podmínek s majiteli pozemků</t>
  </si>
  <si>
    <t xml:space="preserve">    1.8. - Nájem komunikace po dobu výstavby</t>
  </si>
  <si>
    <t xml:space="preserve">    1.9. - Zajištění hydrogeologa</t>
  </si>
  <si>
    <t xml:space="preserve">    1.10. - Zajištění geotechnika</t>
  </si>
  <si>
    <t xml:space="preserve">    1.11. - Doprovodné objekty - zajištění propagace projektu (velkoplošný panel, pamětní deska)</t>
  </si>
  <si>
    <t>2 - Ostatní náklady</t>
  </si>
  <si>
    <t xml:space="preserve">    2.1. - Zajištění skládek a materiálů</t>
  </si>
  <si>
    <t xml:space="preserve">    2.2 - Monitoring podzemních vod</t>
  </si>
  <si>
    <t xml:space="preserve">    2.3. - Havarijní plán objektu</t>
  </si>
  <si>
    <t xml:space="preserve">    2.4. - Plán ochrany životního prostředí a jeho zabezpečení</t>
  </si>
  <si>
    <t xml:space="preserve">    2.5. - Plán dodržování a kontroly kvality a a jeho zabezpečení</t>
  </si>
  <si>
    <t xml:space="preserve">    2.6. - 2.6.</t>
  </si>
  <si>
    <t xml:space="preserve">    2.7. - Dokumentace změn pro realizaci</t>
  </si>
  <si>
    <t xml:space="preserve">    2.8. - Dokumentace skutečného provedení</t>
  </si>
  <si>
    <t xml:space="preserve">    2.9. - Kanalizační řad</t>
  </si>
  <si>
    <t xml:space="preserve">    2.10. - Zkoušky a testování</t>
  </si>
  <si>
    <t xml:space="preserve">    2.11. - Monitoring vlivu stavby na objekty</t>
  </si>
  <si>
    <t xml:space="preserve">    2.12 - Náklady na projednání a zajištění připojení nemovitostí</t>
  </si>
  <si>
    <t xml:space="preserve">    2.13. - Monitoring studní</t>
  </si>
  <si>
    <t xml:space="preserve">    2.14. - Kompletační činnost</t>
  </si>
  <si>
    <t xml:space="preserve">    2.16 - Dopracování PD</t>
  </si>
  <si>
    <t>Vedlejší náklady</t>
  </si>
  <si>
    <t>1.1</t>
  </si>
  <si>
    <t>Zařízení staveniště</t>
  </si>
  <si>
    <t>1.1.1</t>
  </si>
  <si>
    <t>ZS zhotovitele - provozní objekty, šatny, sociální objekty, komplet instalace, provoz, odstranění</t>
  </si>
  <si>
    <t>kpl</t>
  </si>
  <si>
    <t>ZS zhotovitele - provozní objekty, šatny, sociální objekty, komplet instalace, provoz, odstranění
Provozní objekty: kryté plechové uzamykatelné sklady, volné sklady - potrubí, prefa díly a pod. Oplocení, osvětlení, napojení na média, mobilní WC, uvedení plochy do původného stavu, atd.</t>
  </si>
  <si>
    <t>53</t>
  </si>
  <si>
    <t>1.1.2</t>
  </si>
  <si>
    <t>Pronájem veřejných ploch pro zařízení staveniště</t>
  </si>
  <si>
    <t>Pronájem veřejných ploch pro zařízení staveniště
Poplatky majiteli veřejných pozemků za dočasný pronájem ploch pro zařízení staveniště. Pozn,: U majetku obce se předpokládají náklady za pronájem 0,00 Kč</t>
  </si>
  <si>
    <t>1.2</t>
  </si>
  <si>
    <t>Připojení zařízení staveniště na jednotlivá média</t>
  </si>
  <si>
    <t>1.2.1</t>
  </si>
  <si>
    <t>Elektrická energie</t>
  </si>
  <si>
    <t>6</t>
  </si>
  <si>
    <t>Elektrická energie
Napojení na stávající rozvod NN</t>
  </si>
  <si>
    <t>55</t>
  </si>
  <si>
    <t>1.2.2</t>
  </si>
  <si>
    <t>Pitná voda</t>
  </si>
  <si>
    <t>Pitná voda
Napojení hlavního stavebního dvora bude provedeno vodovodní přípojkou za stávajícího rozvodu pitné vody. Přípojka bude opatřena vodoměrem (Po ukončení stavby se přípojka zruší)</t>
  </si>
  <si>
    <t>1.2.3</t>
  </si>
  <si>
    <t>Kanalizace</t>
  </si>
  <si>
    <t>10</t>
  </si>
  <si>
    <t xml:space="preserve">Kanalizace
Napojení hlavního stavebního dvora bude provedeno kanalizační přípojkou. (Po ukončení stavby se přípojka zruší)
</t>
  </si>
  <si>
    <t>1.3</t>
  </si>
  <si>
    <t>Vytýčení stávajících inž. sítí</t>
  </si>
  <si>
    <t>1.3.1</t>
  </si>
  <si>
    <t>Náklady na vytyčení navržené stavby</t>
  </si>
  <si>
    <t>12</t>
  </si>
  <si>
    <t>Náklady na vytyčení navržené stavby
Náklady na vytýčení navržené stavby (vytyčení kanalizace, šachet vč. revizních, šachet na kanalizačních přípojkách, příjezdní komunikaci, vodovodních přípojek, objektů).</t>
  </si>
  <si>
    <t>1.3.2</t>
  </si>
  <si>
    <t>Náklady na vytyčení všech sítí technického vybavení na staveništi před zahájením stavebních prací</t>
  </si>
  <si>
    <t xml:space="preserve">Náklady na vytyčení všech sítí technického vybavení na staveništi před zahájením stavebních prací
Zhotovitel zajistí vytyčení všech  stávajících sítí technického vybavení na staveništi navrhované kanalizace u jednotlivých správců a majitelů, vč. kopaných sond.</t>
  </si>
  <si>
    <t>1.4</t>
  </si>
  <si>
    <t>Zabezpečení podmínek dle Plánu bezpečnosti práce</t>
  </si>
  <si>
    <t>1.4.1</t>
  </si>
  <si>
    <t>Provizorní přechody pro pěší a přejezdy</t>
  </si>
  <si>
    <t>Provizorní přechody pro pěší a přejezdy
Zřízení, instalace a následná likvidace provizorních přechodů pro pěší a dočasných přejezdů pro vozidla.</t>
  </si>
  <si>
    <t>61</t>
  </si>
  <si>
    <t>1.4.2</t>
  </si>
  <si>
    <t>Bezpečnost práce a zpracování Plánu bezpečnosti a ochrany zdraví při práci na staveništi</t>
  </si>
  <si>
    <t xml:space="preserve">Bezpečnost práce a zpracování Plánu bezpečnosti a ochrany zdraví při práci na staveništi
Zajištění bezpečnosti práce na staveništi vč. provádění průběžných kontrol v rámci vystému BOZ. Před zahájeníám prací na staaveništi zajistí zadavatel stavby zpracování Plánu bezpečnosti a ochrany zdraví při práci na staveništi. V plánu je nutné uvést potřebná opatření z hlediska časové potřeby i způsobu provedení, musí být rovněž přizpůsobe  skutečnému stavu a podstatným změnám během realizace stavby.</t>
  </si>
  <si>
    <t>1.5</t>
  </si>
  <si>
    <t>Zajištění čištění komunikací</t>
  </si>
  <si>
    <t>1.5.1</t>
  </si>
  <si>
    <t>Čistění komunikací</t>
  </si>
  <si>
    <t>Čistění komunikací
Zajištění čištění komunikací po celou dobu realizace stavby.</t>
  </si>
  <si>
    <t>1.6.</t>
  </si>
  <si>
    <t>Zajištění obslužnosti komunikací a dočasné dopravní značení</t>
  </si>
  <si>
    <t>1.6.1.</t>
  </si>
  <si>
    <t>Náklady na zajištění bezpečnosti silničního provozu</t>
  </si>
  <si>
    <t>22</t>
  </si>
  <si>
    <t xml:space="preserve">Náklady na zajištění bezpečnosti silničního provozu
</t>
  </si>
  <si>
    <t>1.6.2.</t>
  </si>
  <si>
    <t>Dočasné dopravní značení dopravních značek, jejich osazení a následného odstranění, převzetí komunikace jejich správci, vč. aktualizace projektu</t>
  </si>
  <si>
    <t>24</t>
  </si>
  <si>
    <t xml:space="preserve">Dočasné dopravní značení dopravních značek, jejich osazení a následného odstranění, převzetí komunikace jejich správci, vč. aktualizace projektu
Zřízení a instalace dočasného dopravního značení. Součástí prací je zajištění provozu zařízení pro dačasné značení po dobu stavby a následná likvidace dopravního značení vč. případné aktualizace projektu dopravního zančení s projednáním a  schválením příslušnými orgány. Aktualizace projektu dočasného dopravního zančení bude vypracována 5x v tištěné verzi a 2x v digitální verzi na CD.</t>
  </si>
  <si>
    <t>1.6.3.</t>
  </si>
  <si>
    <t>Aktualizace provozního řádu dočasného čerpání podzemní vody po dobu realizace stavby vč. projednání a schválení</t>
  </si>
  <si>
    <t>26</t>
  </si>
  <si>
    <t>Aktualizace provozního řádu dočasného čerpání podzemní vody po dobu realizace stavby vč. projednání a schválení.
Aktualizace provozního řádu pro dočasné snižování hladiny podzemní vody čerpáním podzemních vod a vod ze stavební rýhy při výstavbě vč. projednání a schválení</t>
  </si>
  <si>
    <t>1.7</t>
  </si>
  <si>
    <t>Projednání podmínek s majiteli pozemků</t>
  </si>
  <si>
    <t>1.7.1.</t>
  </si>
  <si>
    <t>Náklady na zajištění vstupu na pozemky majitelů</t>
  </si>
  <si>
    <t>Náklady na zajištění vstupu na pozemky majitelů
Zhotovitel zajistí projednání se vstupy na pozemky s majitelii a zajistí potřebná povolení pro relizaci stavby. V případě požadavku majitele budou vytýčeny hranice pozemků a záborů. Součástí práce je i zajištění protokolu o zpětném převzetí pozemku vlastníky příslušným pozemků.</t>
  </si>
  <si>
    <t>67</t>
  </si>
  <si>
    <t>1.7.2.</t>
  </si>
  <si>
    <t>Projednání podmínek s vlastníky, respektive správci stávajících sítí technického vybavení na staveništi, vč. kopaných sond</t>
  </si>
  <si>
    <t>30</t>
  </si>
  <si>
    <t xml:space="preserve">Projednání podmínek s vlastníky, respektive správci stávajících sítí technického vybavení na staveništi, vč. kopaných sond.
</t>
  </si>
  <si>
    <t>117</t>
  </si>
  <si>
    <t>1.7.3</t>
  </si>
  <si>
    <t>Potřebná povolení a souhlasy</t>
  </si>
  <si>
    <t>32</t>
  </si>
  <si>
    <t>Potřebná povolení a souhlasy
Zajištění veškerých potřebných povilení a souhlasů pro zahájení, pro realizaci a pro ukončení výstavby - po předání investorovi k užívání</t>
  </si>
  <si>
    <t>1.8.</t>
  </si>
  <si>
    <t>Nájem komunikace po dobu výstavby</t>
  </si>
  <si>
    <t>93</t>
  </si>
  <si>
    <t>1.8.1.</t>
  </si>
  <si>
    <t>Pronájem ploch veřejných komunikací pro potřeby výstavby po celou dobu realizace stavby.</t>
  </si>
  <si>
    <t>Náklady za pronájem komunikací po dobu realizace stavby
Pronájem ploch veřejných komunikací pro potřeby výstavby po celou dobu realizace stavby. Náklady budou v souladu s 
ceníkem Správy silnic kraje, měst - obce a dalších.</t>
  </si>
  <si>
    <t>1.9.</t>
  </si>
  <si>
    <t>Zajištění hydrogeologa</t>
  </si>
  <si>
    <t>94</t>
  </si>
  <si>
    <t>1.9.1</t>
  </si>
  <si>
    <t>Zhotovitel zajistí odpovědného hydrogeologa po dobu realizace stavby.</t>
  </si>
  <si>
    <t>Náklady na zajištění hydrogoeloga stavby
Zhotovitel zajistí odpovědného hydrogeologa po dobu realizace stavby. Hydrogeolog navrhuje a vyhodnocuje průběh snižování hladiny podzemní vody, rovněž zpracovává návrhy, v případě potřeby, na konkrétní operativní opatření. Účast na staveništi činí min. 1 hod týdně po celou dobu realizace stavby.</t>
  </si>
  <si>
    <t>1.10.</t>
  </si>
  <si>
    <t>Zajištění geotechnika</t>
  </si>
  <si>
    <t>95</t>
  </si>
  <si>
    <t>1.10.1.</t>
  </si>
  <si>
    <t>Zhotovitel zajistí odpovědného geotechnika po dobu realizace stavby.</t>
  </si>
  <si>
    <t>Náklady na zajištění geotechnika stavby
Zhotovitel zajistí odpovědného geotechnika po dobu realizace stavby. Geotechnik vyhodnocuje vytěžené zeminy, rovněž zpracovává návrhy, v případě potřeby, na konkrétní operativní opatření. Účast na staveništi činí min. 1 hod. týdně po celou dobu realizace stavby.</t>
  </si>
  <si>
    <t>1.11.</t>
  </si>
  <si>
    <t>Doprovodné objekty - zajištění propagace projektu (velkoplošný panel, pamětní deska)</t>
  </si>
  <si>
    <t>96</t>
  </si>
  <si>
    <t>1,11.1</t>
  </si>
  <si>
    <t>Zajištění propagace projektu - velkoplošný panel</t>
  </si>
  <si>
    <t>40</t>
  </si>
  <si>
    <t>Informační tabule, odolná proti povětrnostním vlivům, vyrobená z hliníku. Tabule bude mít rozměry 1 500 x 1 000 mm a bude v minimální výšce 1,6 m nad terénem, osazená na zabetonovaných ocelových sloupcích.</t>
  </si>
  <si>
    <t>97</t>
  </si>
  <si>
    <t>1.11.2</t>
  </si>
  <si>
    <t>Zajištění propagace projektu - pamětní deska</t>
  </si>
  <si>
    <t>Pamětní deska, DTTO.</t>
  </si>
  <si>
    <t>Ostatní náklady</t>
  </si>
  <si>
    <t>2.1.</t>
  </si>
  <si>
    <t>Zajištění skládek a materiálů</t>
  </si>
  <si>
    <t>98</t>
  </si>
  <si>
    <t>2.1.1.</t>
  </si>
  <si>
    <t xml:space="preserve">Skládky  materiálu a mezideponie zeminy</t>
  </si>
  <si>
    <t>Zhotovitel zajistí prostory pro skladování materiálu a pro mezideponie zeminy.</t>
  </si>
  <si>
    <t>2.2</t>
  </si>
  <si>
    <t>Monitoring podzemních vod</t>
  </si>
  <si>
    <t>2.2.1.</t>
  </si>
  <si>
    <t>Sledování množství a kvality čerpané podzemní vody, která je následně vypuštěná do recipientu po dobu realizace zemních prací</t>
  </si>
  <si>
    <t>46</t>
  </si>
  <si>
    <t>Zhotovitel bude provádět 1x týdně kontrolní rozbory čerpaných podzemních vod z výkopu. Průběžně bude sledovat a vyhodnocovat celkové čerpané množsvtí těchto vod - výkaz 1x týdně.</t>
  </si>
  <si>
    <t>2.3.</t>
  </si>
  <si>
    <t>Havarijní plán objektu</t>
  </si>
  <si>
    <t>100</t>
  </si>
  <si>
    <t>2.3.1.</t>
  </si>
  <si>
    <t>Náklady na zpracování, projednání a schválení havarijního plánu stavby</t>
  </si>
  <si>
    <t>Náklady na zpracování, projednání a schválení havarijního plánu stavby. Havarijní plán bude vypracován 5x v tištěné verzi a 2x v digitální verzi na CD.</t>
  </si>
  <si>
    <t>2.4.</t>
  </si>
  <si>
    <t>Plán ochrany životního prostředí a jeho zabezpečení</t>
  </si>
  <si>
    <t>101</t>
  </si>
  <si>
    <t>2.4.1.</t>
  </si>
  <si>
    <t>Zabezpěčení ochrany životního prostředí</t>
  </si>
  <si>
    <t>Plán ochrany životního prostředí včetně Plánu odpadového hospodářství stavby a jeho schválení. Plán může být rozdělen do několika částí, kdy každá se bude týkat práce na jedné nebo více konstrukcích zahrnutých do výstavby.</t>
  </si>
  <si>
    <t>2.5.</t>
  </si>
  <si>
    <t>Plán dodržování a kontroly kvality a a jeho zabezpečení</t>
  </si>
  <si>
    <t>102</t>
  </si>
  <si>
    <t>2.5.1.</t>
  </si>
  <si>
    <t>Zabezpeční dodržování a kontroly požadavku systému řízení kvality</t>
  </si>
  <si>
    <t>Vypracování Plánu dodržování kvality, jeho kontroly a jeho schválení. Plán může být rozdělen do několika částí, kdy každá se bude týkat práce na jedné nebo více konstrukcích zahrnutých do výstavby.</t>
  </si>
  <si>
    <t>2.6.</t>
  </si>
  <si>
    <t>103</t>
  </si>
  <si>
    <t>2.6.1.</t>
  </si>
  <si>
    <t>Geodetické zaměření skutečného stavu</t>
  </si>
  <si>
    <t>Geodetické zaměření skutečného provedení stavby včetně zákresu tras a objektů - předmětem je zaměření veškerých nadzemních i podzemních objektů, veškerých potrubních vedení a veškerých kabelových rozvodů. Dokumentace geodetického zaměření skutečného stavu bude ověřena odpovědným geodetem. Dokumentace bude vyhotovena 3x v tištěné verzi a 3x v digitální verzi na CD.</t>
  </si>
  <si>
    <t>104</t>
  </si>
  <si>
    <t>2.6.2.</t>
  </si>
  <si>
    <t>Zákres skutečného provedení stavby</t>
  </si>
  <si>
    <t>Vypracování zákresu skutečného provedení kompletní stavby do katastrální mapy. Zákres skutečného provedení stavby do katastrální mapy bude vypracován 2x v tištěné verzi a 2x v digitální verzi na CD. Zákres skutečného provedení stavby bude ověřen odpovědným geodetem.</t>
  </si>
  <si>
    <t>105</t>
  </si>
  <si>
    <t>2.6.3.</t>
  </si>
  <si>
    <t>Vyhotovení geometrického plánu celé stavby pro vklad věcných břemen do katastru nemovitostí, případně pro výkupy</t>
  </si>
  <si>
    <t>60</t>
  </si>
  <si>
    <t>Vypracování geometrického plánu skutečného provedení celé stavby do katastrální mapy s vyznačením věcných břemen dle požadavků a zásad platné státní legislativy a dle požadavků Katastrálního úřadu. Geometrický plán pro vklad do KN bude vypracován 2x v tištěné verzi a 2x v digitální verzi na CD. Dokumentace bude ověřená odpovědným geodetem a Katastrálním úřadem.</t>
  </si>
  <si>
    <t>2.7.</t>
  </si>
  <si>
    <t>Dokumentace změn pro realizaci</t>
  </si>
  <si>
    <t>106</t>
  </si>
  <si>
    <t>2.7.1.</t>
  </si>
  <si>
    <t>Dokumentace změn stavby - pro změny v realizační dokumentaci stavby</t>
  </si>
  <si>
    <t>Vypracování změn realizační projektové dokumentace s vyznačením všech změn oproti realizační projektové dokumentace. Projektová dokumentace změn bude vypracována 3x v tištěné verzi a 2x v digitální verzi na CD.</t>
  </si>
  <si>
    <t>2.8.</t>
  </si>
  <si>
    <t>Dokumentace skutečného provedení</t>
  </si>
  <si>
    <t>107</t>
  </si>
  <si>
    <t>2.8.1.</t>
  </si>
  <si>
    <t>Dokumentace změn stavby - pro změnu před kolaudací</t>
  </si>
  <si>
    <t>Vypracování projektové dokumentace s vyznačením všech změn oproti stavebnímu povolení v rozsahu pro podání žádosti o změnu stavby před dokončením. Projektová dokumentace změn bude vypracována 3x v tištěné verzi a 2x v digitální verzi na CD.</t>
  </si>
  <si>
    <t>108</t>
  </si>
  <si>
    <t>2.8.2.</t>
  </si>
  <si>
    <t>Zpracování PD skutečného provedení stavby, vč. fotodokumentace z průběhu stavby</t>
  </si>
  <si>
    <t>Zpracování PD dle skutečného provedení stavby, včetně fotodokumentace z průběhu výstavby jednotlivých dílčích staveb celého komplexu, včetně zakreslení skutečného provedení stavby do originálu ověřené dokumentace na úřadu města - obce. Dokumentace skutečného provedení bude vypracována 3x v tištěné verzi a 2x v digitální verzi na CD.</t>
  </si>
  <si>
    <t>2.9.</t>
  </si>
  <si>
    <t>Kanalizační řad</t>
  </si>
  <si>
    <t>109</t>
  </si>
  <si>
    <t>2.9.1.</t>
  </si>
  <si>
    <t>Zpracování, projednání a schválení podkladů pro doplnění kanalizačního řadu.</t>
  </si>
  <si>
    <t>2.10.</t>
  </si>
  <si>
    <t>Zkoušky a testování</t>
  </si>
  <si>
    <t>110</t>
  </si>
  <si>
    <t>2.10.1</t>
  </si>
  <si>
    <t>Zkoušky zhutnění násypů a zásypů</t>
  </si>
  <si>
    <t>Zkoušky zhutnění násypů a zásypů stavebních jam a rýh. Budou se provádět po vzdálenostech min. 50 m, a to vždy ve třech úrovních - v úrovni obsypu, zásypu potrubí, v úrovni silniční pláně, včetně požadovaných atestů hutnění konstrukčních vrstev.</t>
  </si>
  <si>
    <t>111</t>
  </si>
  <si>
    <t>2.10.2</t>
  </si>
  <si>
    <t>Zkoušky hutnění komunikací, přejímací zkoušky</t>
  </si>
  <si>
    <t>Zatěžovací zkoušky únosnosti podloží nově budovaných komunikací, přejímací zkoušky jednotlivých vrstev komunikací dle platných norem.</t>
  </si>
  <si>
    <t>112</t>
  </si>
  <si>
    <t>2.10.3.</t>
  </si>
  <si>
    <t>Související zkoušky a atesty</t>
  </si>
  <si>
    <t>74</t>
  </si>
  <si>
    <t>Související zkoušky a atesty - zajištění zkoušek a atestů o nezávadnosti či o vhodnosti použití u všech výrobků a u všech materiálů použitých v rámci předmětného komplexu staveb.</t>
  </si>
  <si>
    <t>2.11.</t>
  </si>
  <si>
    <t>Monitoring vlivu stavby na objekty</t>
  </si>
  <si>
    <t>113</t>
  </si>
  <si>
    <t>2.11.1.</t>
  </si>
  <si>
    <t>Monitoring vlivu stavby na objekty - bude vyhotovena pasportizace nemovitosti, včetně vyhotovení fotodokumentace. , Vstupní pasportizace kompletní 5 nemovitostí, Vstupní pasportizace - uliční fasáda - 10nemovitostí, Deformometrická měření (instalace, nulový odečet, opakovaný odečet) - 20 bodů, Nivelační měření měření (instalace, nulový odečet, opakovaný odečet) - 40 bodů</t>
  </si>
  <si>
    <t>2.12</t>
  </si>
  <si>
    <t>Náklady na projednání a zajištění připojení nemovitostí</t>
  </si>
  <si>
    <t>114</t>
  </si>
  <si>
    <t>2,12.1</t>
  </si>
  <si>
    <t>Náklady na projednání a zajištění připojení nemovitostí - zhotovitel zajistí projednání umístění kanalizačních přípojek formou protokolu, včetně situačního zákresu odsouhlaseného TDI s jednotlivými majiteli nemovitostí. Součástí je zajištění písemného sou</t>
  </si>
  <si>
    <t>Náklady na projednání a zajištění připojení nemovitostí - zhotovitel zajistí projednání umístění kanalizačních přípojek formou protokolu, včetně situačního zákresu odsouhlaseného TDI s jednotlivými majiteli nemovitostí. Součástí je zajištění písemného souhlasu vlastníka příslušné nemovitosti a jeho podpisu předávacího protokolu o zřízení přípojky. V případě potřeby zhotovitel zajistí projednání podmínek stavby přípojek se správci sítí technického vybavení.</t>
  </si>
  <si>
    <t>2.13.</t>
  </si>
  <si>
    <t>Monitoring studní</t>
  </si>
  <si>
    <t>115</t>
  </si>
  <si>
    <t>2.13.1.</t>
  </si>
  <si>
    <t>Monitoring vlivu stavby na stávající studny</t>
  </si>
  <si>
    <t>80</t>
  </si>
  <si>
    <t>Monitoring vlivu stavby na stávající studny - bude vyhotoven jednoduchý záznam (formulář) v rozsahu 1-2 strany formátu A4, kde budou uvedeny identifikační údaje, stáří objektu, základní popis, zaměření hladiny vody a hloubky studny. Měření hladiny vody bude provedeno před zahájením výstavby a po ukončení výstavby. Pokud bude uvedeno, že studna je používána jako zdroj pitné vody, bude proveden před zahájením výstavby a po ukončení výstavby rozbor vody na odebraném vzorku vody, který bude podroben krácenému rozboru vody v souladu s vyhláškou 252/2004 (rozbor v počtu ukazatelů 15-18 prvků). Vyhotovení fotodokumentace max. 5 ks na 1 objekt. Zpracovatelem bude stavbyvedoucí za účasti majitele objektu (nebo jeho zástupce) a dozoru stavby, kteří podepíší formulář. Rozbor vody bude provádět akreditovaná a oprávněná laboratoř.</t>
  </si>
  <si>
    <t>2.14.</t>
  </si>
  <si>
    <t>Kompletační činnost</t>
  </si>
  <si>
    <t>116</t>
  </si>
  <si>
    <t>2.14.1.</t>
  </si>
  <si>
    <t>Kompletační činnost zhotovitele stavby a příprava k odevzdání stavby zadavateli</t>
  </si>
  <si>
    <t>82</t>
  </si>
  <si>
    <t>Zajištění a shromáždění všech dokladů potřebných k zahájení stavby, k vlastní realizaci stavby a k ukončení stavby včetně přípravy a shromáždění dokladů ke kolaudaci stavby a k předání stavby zadavateli.</t>
  </si>
  <si>
    <t>2.16</t>
  </si>
  <si>
    <t>Dopracování PD</t>
  </si>
  <si>
    <t>120</t>
  </si>
  <si>
    <t>2.16.1</t>
  </si>
  <si>
    <t>Dopracování provádějícího projektu pažení montážních jam</t>
  </si>
  <si>
    <t>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</si>
</sst>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horizontal="right"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51</v>
      </c>
      <c r="AI60" s="39"/>
      <c r="AJ60" s="39"/>
      <c r="AK60" s="39"/>
      <c r="AL60" s="39"/>
      <c r="AM60" s="58" t="s">
        <v>52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54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51</v>
      </c>
      <c r="AI75" s="39"/>
      <c r="AJ75" s="39"/>
      <c r="AK75" s="39"/>
      <c r="AL75" s="39"/>
      <c r="AM75" s="58" t="s">
        <v>52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Mesto_Krnov/C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Odvedení splaškových vod z lokality Krnov - Ježník- 3. část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Krnov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7. 11. 2019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Město Krnov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 xml:space="preserve">KONEKO spol. s r.o. </v>
      </c>
      <c r="AN89" s="64"/>
      <c r="AO89" s="64"/>
      <c r="AP89" s="64"/>
      <c r="AQ89" s="37"/>
      <c r="AR89" s="41"/>
      <c r="AS89" s="74" t="s">
        <v>56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73" t="str">
        <f>IF(E20="","",E20)</f>
        <v xml:space="preserve"> 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57</v>
      </c>
      <c r="D92" s="87"/>
      <c r="E92" s="87"/>
      <c r="F92" s="87"/>
      <c r="G92" s="87"/>
      <c r="H92" s="88"/>
      <c r="I92" s="89" t="s">
        <v>58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59</v>
      </c>
      <c r="AH92" s="87"/>
      <c r="AI92" s="87"/>
      <c r="AJ92" s="87"/>
      <c r="AK92" s="87"/>
      <c r="AL92" s="87"/>
      <c r="AM92" s="87"/>
      <c r="AN92" s="89" t="s">
        <v>60</v>
      </c>
      <c r="AO92" s="87"/>
      <c r="AP92" s="91"/>
      <c r="AQ92" s="92" t="s">
        <v>61</v>
      </c>
      <c r="AR92" s="41"/>
      <c r="AS92" s="93" t="s">
        <v>62</v>
      </c>
      <c r="AT92" s="94" t="s">
        <v>63</v>
      </c>
      <c r="AU92" s="94" t="s">
        <v>64</v>
      </c>
      <c r="AV92" s="94" t="s">
        <v>65</v>
      </c>
      <c r="AW92" s="94" t="s">
        <v>66</v>
      </c>
      <c r="AX92" s="94" t="s">
        <v>67</v>
      </c>
      <c r="AY92" s="94" t="s">
        <v>68</v>
      </c>
      <c r="AZ92" s="94" t="s">
        <v>69</v>
      </c>
      <c r="BA92" s="94" t="s">
        <v>70</v>
      </c>
      <c r="BB92" s="94" t="s">
        <v>71</v>
      </c>
      <c r="BC92" s="94" t="s">
        <v>72</v>
      </c>
      <c r="BD92" s="95" t="s">
        <v>73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74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75</v>
      </c>
      <c r="BT94" s="110" t="s">
        <v>76</v>
      </c>
      <c r="BU94" s="111" t="s">
        <v>77</v>
      </c>
      <c r="BV94" s="110" t="s">
        <v>78</v>
      </c>
      <c r="BW94" s="110" t="s">
        <v>5</v>
      </c>
      <c r="BX94" s="110" t="s">
        <v>79</v>
      </c>
      <c r="CL94" s="110" t="s">
        <v>1</v>
      </c>
    </row>
    <row r="95" s="6" customFormat="1" ht="16.5" customHeight="1">
      <c r="B95" s="112"/>
      <c r="C95" s="113"/>
      <c r="D95" s="114" t="s">
        <v>80</v>
      </c>
      <c r="E95" s="114"/>
      <c r="F95" s="114"/>
      <c r="G95" s="114"/>
      <c r="H95" s="114"/>
      <c r="I95" s="115"/>
      <c r="J95" s="114" t="s">
        <v>81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ROUND(AG96+AG98+AG99,2)</f>
        <v>0</v>
      </c>
      <c r="AH95" s="115"/>
      <c r="AI95" s="115"/>
      <c r="AJ95" s="115"/>
      <c r="AK95" s="115"/>
      <c r="AL95" s="115"/>
      <c r="AM95" s="115"/>
      <c r="AN95" s="117">
        <f>SUM(AG95,AT95)</f>
        <v>0</v>
      </c>
      <c r="AO95" s="115"/>
      <c r="AP95" s="115"/>
      <c r="AQ95" s="118" t="s">
        <v>82</v>
      </c>
      <c r="AR95" s="119"/>
      <c r="AS95" s="120">
        <f>ROUND(AS96+AS98+AS99,2)</f>
        <v>0</v>
      </c>
      <c r="AT95" s="121">
        <f>ROUND(SUM(AV95:AW95),2)</f>
        <v>0</v>
      </c>
      <c r="AU95" s="122">
        <f>ROUND(AU96+AU98+AU99,5)</f>
        <v>0</v>
      </c>
      <c r="AV95" s="121">
        <f>ROUND(AZ95*L29,2)</f>
        <v>0</v>
      </c>
      <c r="AW95" s="121">
        <f>ROUND(BA95*L30,2)</f>
        <v>0</v>
      </c>
      <c r="AX95" s="121">
        <f>ROUND(BB95*L29,2)</f>
        <v>0</v>
      </c>
      <c r="AY95" s="121">
        <f>ROUND(BC95*L30,2)</f>
        <v>0</v>
      </c>
      <c r="AZ95" s="121">
        <f>ROUND(AZ96+AZ98+AZ99,2)</f>
        <v>0</v>
      </c>
      <c r="BA95" s="121">
        <f>ROUND(BA96+BA98+BA99,2)</f>
        <v>0</v>
      </c>
      <c r="BB95" s="121">
        <f>ROUND(BB96+BB98+BB99,2)</f>
        <v>0</v>
      </c>
      <c r="BC95" s="121">
        <f>ROUND(BC96+BC98+BC99,2)</f>
        <v>0</v>
      </c>
      <c r="BD95" s="123">
        <f>ROUND(BD96+BD98+BD99,2)</f>
        <v>0</v>
      </c>
      <c r="BS95" s="124" t="s">
        <v>75</v>
      </c>
      <c r="BT95" s="124" t="s">
        <v>83</v>
      </c>
      <c r="BU95" s="124" t="s">
        <v>77</v>
      </c>
      <c r="BV95" s="124" t="s">
        <v>78</v>
      </c>
      <c r="BW95" s="124" t="s">
        <v>84</v>
      </c>
      <c r="BX95" s="124" t="s">
        <v>5</v>
      </c>
      <c r="CL95" s="124" t="s">
        <v>1</v>
      </c>
      <c r="CM95" s="124" t="s">
        <v>85</v>
      </c>
    </row>
    <row r="96" s="3" customFormat="1" ht="16.5" customHeight="1">
      <c r="B96" s="63"/>
      <c r="C96" s="125"/>
      <c r="D96" s="125"/>
      <c r="E96" s="126" t="s">
        <v>86</v>
      </c>
      <c r="F96" s="126"/>
      <c r="G96" s="126"/>
      <c r="H96" s="126"/>
      <c r="I96" s="126"/>
      <c r="J96" s="125"/>
      <c r="K96" s="126" t="s">
        <v>87</v>
      </c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6"/>
      <c r="Z96" s="126"/>
      <c r="AA96" s="126"/>
      <c r="AB96" s="126"/>
      <c r="AC96" s="126"/>
      <c r="AD96" s="126"/>
      <c r="AE96" s="126"/>
      <c r="AF96" s="126"/>
      <c r="AG96" s="127">
        <f>ROUND(AG97,2)</f>
        <v>0</v>
      </c>
      <c r="AH96" s="125"/>
      <c r="AI96" s="125"/>
      <c r="AJ96" s="125"/>
      <c r="AK96" s="125"/>
      <c r="AL96" s="125"/>
      <c r="AM96" s="125"/>
      <c r="AN96" s="128">
        <f>SUM(AG96,AT96)</f>
        <v>0</v>
      </c>
      <c r="AO96" s="125"/>
      <c r="AP96" s="125"/>
      <c r="AQ96" s="129" t="s">
        <v>88</v>
      </c>
      <c r="AR96" s="65"/>
      <c r="AS96" s="130">
        <f>ROUND(AS97,2)</f>
        <v>0</v>
      </c>
      <c r="AT96" s="131">
        <f>ROUND(SUM(AV96:AW96),2)</f>
        <v>0</v>
      </c>
      <c r="AU96" s="132">
        <f>ROUND(AU97,5)</f>
        <v>0</v>
      </c>
      <c r="AV96" s="131">
        <f>ROUND(AZ96*L29,2)</f>
        <v>0</v>
      </c>
      <c r="AW96" s="131">
        <f>ROUND(BA96*L30,2)</f>
        <v>0</v>
      </c>
      <c r="AX96" s="131">
        <f>ROUND(BB96*L29,2)</f>
        <v>0</v>
      </c>
      <c r="AY96" s="131">
        <f>ROUND(BC96*L30,2)</f>
        <v>0</v>
      </c>
      <c r="AZ96" s="131">
        <f>ROUND(AZ97,2)</f>
        <v>0</v>
      </c>
      <c r="BA96" s="131">
        <f>ROUND(BA97,2)</f>
        <v>0</v>
      </c>
      <c r="BB96" s="131">
        <f>ROUND(BB97,2)</f>
        <v>0</v>
      </c>
      <c r="BC96" s="131">
        <f>ROUND(BC97,2)</f>
        <v>0</v>
      </c>
      <c r="BD96" s="133">
        <f>ROUND(BD97,2)</f>
        <v>0</v>
      </c>
      <c r="BS96" s="134" t="s">
        <v>75</v>
      </c>
      <c r="BT96" s="134" t="s">
        <v>85</v>
      </c>
      <c r="BU96" s="134" t="s">
        <v>77</v>
      </c>
      <c r="BV96" s="134" t="s">
        <v>78</v>
      </c>
      <c r="BW96" s="134" t="s">
        <v>89</v>
      </c>
      <c r="BX96" s="134" t="s">
        <v>84</v>
      </c>
      <c r="CL96" s="134" t="s">
        <v>1</v>
      </c>
    </row>
    <row r="97" s="3" customFormat="1" ht="25.5" customHeight="1">
      <c r="A97" s="135" t="s">
        <v>90</v>
      </c>
      <c r="B97" s="63"/>
      <c r="C97" s="125"/>
      <c r="D97" s="125"/>
      <c r="E97" s="125"/>
      <c r="F97" s="126" t="s">
        <v>91</v>
      </c>
      <c r="G97" s="126"/>
      <c r="H97" s="126"/>
      <c r="I97" s="126"/>
      <c r="J97" s="126"/>
      <c r="K97" s="125"/>
      <c r="L97" s="126" t="s">
        <v>92</v>
      </c>
      <c r="M97" s="126"/>
      <c r="N97" s="126"/>
      <c r="O97" s="126"/>
      <c r="P97" s="126"/>
      <c r="Q97" s="126"/>
      <c r="R97" s="126"/>
      <c r="S97" s="126"/>
      <c r="T97" s="126"/>
      <c r="U97" s="126"/>
      <c r="V97" s="126"/>
      <c r="W97" s="126"/>
      <c r="X97" s="126"/>
      <c r="Y97" s="126"/>
      <c r="Z97" s="126"/>
      <c r="AA97" s="126"/>
      <c r="AB97" s="126"/>
      <c r="AC97" s="126"/>
      <c r="AD97" s="126"/>
      <c r="AE97" s="126"/>
      <c r="AF97" s="126"/>
      <c r="AG97" s="128">
        <f>'TZ 01.1-3 - Kanalizační s...'!J34</f>
        <v>0</v>
      </c>
      <c r="AH97" s="125"/>
      <c r="AI97" s="125"/>
      <c r="AJ97" s="125"/>
      <c r="AK97" s="125"/>
      <c r="AL97" s="125"/>
      <c r="AM97" s="125"/>
      <c r="AN97" s="128">
        <f>SUM(AG97,AT97)</f>
        <v>0</v>
      </c>
      <c r="AO97" s="125"/>
      <c r="AP97" s="125"/>
      <c r="AQ97" s="129" t="s">
        <v>88</v>
      </c>
      <c r="AR97" s="65"/>
      <c r="AS97" s="130">
        <v>0</v>
      </c>
      <c r="AT97" s="131">
        <f>ROUND(SUM(AV97:AW97),2)</f>
        <v>0</v>
      </c>
      <c r="AU97" s="132">
        <f>'TZ 01.1-3 - Kanalizační s...'!P135</f>
        <v>0</v>
      </c>
      <c r="AV97" s="131">
        <f>'TZ 01.1-3 - Kanalizační s...'!J37</f>
        <v>0</v>
      </c>
      <c r="AW97" s="131">
        <f>'TZ 01.1-3 - Kanalizační s...'!J38</f>
        <v>0</v>
      </c>
      <c r="AX97" s="131">
        <f>'TZ 01.1-3 - Kanalizační s...'!J39</f>
        <v>0</v>
      </c>
      <c r="AY97" s="131">
        <f>'TZ 01.1-3 - Kanalizační s...'!J40</f>
        <v>0</v>
      </c>
      <c r="AZ97" s="131">
        <f>'TZ 01.1-3 - Kanalizační s...'!F37</f>
        <v>0</v>
      </c>
      <c r="BA97" s="131">
        <f>'TZ 01.1-3 - Kanalizační s...'!F38</f>
        <v>0</v>
      </c>
      <c r="BB97" s="131">
        <f>'TZ 01.1-3 - Kanalizační s...'!F39</f>
        <v>0</v>
      </c>
      <c r="BC97" s="131">
        <f>'TZ 01.1-3 - Kanalizační s...'!F40</f>
        <v>0</v>
      </c>
      <c r="BD97" s="133">
        <f>'TZ 01.1-3 - Kanalizační s...'!F41</f>
        <v>0</v>
      </c>
      <c r="BT97" s="134" t="s">
        <v>93</v>
      </c>
      <c r="BV97" s="134" t="s">
        <v>78</v>
      </c>
      <c r="BW97" s="134" t="s">
        <v>94</v>
      </c>
      <c r="BX97" s="134" t="s">
        <v>89</v>
      </c>
      <c r="CL97" s="134" t="s">
        <v>1</v>
      </c>
    </row>
    <row r="98" s="3" customFormat="1" ht="16.5" customHeight="1">
      <c r="A98" s="135" t="s">
        <v>90</v>
      </c>
      <c r="B98" s="63"/>
      <c r="C98" s="125"/>
      <c r="D98" s="125"/>
      <c r="E98" s="126" t="s">
        <v>95</v>
      </c>
      <c r="F98" s="126"/>
      <c r="G98" s="126"/>
      <c r="H98" s="126"/>
      <c r="I98" s="126"/>
      <c r="J98" s="125"/>
      <c r="K98" s="126" t="s">
        <v>96</v>
      </c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6"/>
      <c r="Z98" s="126"/>
      <c r="AA98" s="126"/>
      <c r="AB98" s="126"/>
      <c r="AC98" s="126"/>
      <c r="AD98" s="126"/>
      <c r="AE98" s="126"/>
      <c r="AF98" s="126"/>
      <c r="AG98" s="128">
        <f>'TZ 01.2 - Domovní kanaliz...'!J32</f>
        <v>0</v>
      </c>
      <c r="AH98" s="125"/>
      <c r="AI98" s="125"/>
      <c r="AJ98" s="125"/>
      <c r="AK98" s="125"/>
      <c r="AL98" s="125"/>
      <c r="AM98" s="125"/>
      <c r="AN98" s="128">
        <f>SUM(AG98,AT98)</f>
        <v>0</v>
      </c>
      <c r="AO98" s="125"/>
      <c r="AP98" s="125"/>
      <c r="AQ98" s="129" t="s">
        <v>88</v>
      </c>
      <c r="AR98" s="65"/>
      <c r="AS98" s="130">
        <v>0</v>
      </c>
      <c r="AT98" s="131">
        <f>ROUND(SUM(AV98:AW98),2)</f>
        <v>0</v>
      </c>
      <c r="AU98" s="132">
        <f>'TZ 01.2 - Domovní kanaliz...'!P121</f>
        <v>0</v>
      </c>
      <c r="AV98" s="131">
        <f>'TZ 01.2 - Domovní kanaliz...'!J35</f>
        <v>0</v>
      </c>
      <c r="AW98" s="131">
        <f>'TZ 01.2 - Domovní kanaliz...'!J36</f>
        <v>0</v>
      </c>
      <c r="AX98" s="131">
        <f>'TZ 01.2 - Domovní kanaliz...'!J37</f>
        <v>0</v>
      </c>
      <c r="AY98" s="131">
        <f>'TZ 01.2 - Domovní kanaliz...'!J38</f>
        <v>0</v>
      </c>
      <c r="AZ98" s="131">
        <f>'TZ 01.2 - Domovní kanaliz...'!F35</f>
        <v>0</v>
      </c>
      <c r="BA98" s="131">
        <f>'TZ 01.2 - Domovní kanaliz...'!F36</f>
        <v>0</v>
      </c>
      <c r="BB98" s="131">
        <f>'TZ 01.2 - Domovní kanaliz...'!F37</f>
        <v>0</v>
      </c>
      <c r="BC98" s="131">
        <f>'TZ 01.2 - Domovní kanaliz...'!F38</f>
        <v>0</v>
      </c>
      <c r="BD98" s="133">
        <f>'TZ 01.2 - Domovní kanaliz...'!F39</f>
        <v>0</v>
      </c>
      <c r="BT98" s="134" t="s">
        <v>85</v>
      </c>
      <c r="BV98" s="134" t="s">
        <v>78</v>
      </c>
      <c r="BW98" s="134" t="s">
        <v>97</v>
      </c>
      <c r="BX98" s="134" t="s">
        <v>84</v>
      </c>
      <c r="CL98" s="134" t="s">
        <v>1</v>
      </c>
    </row>
    <row r="99" s="3" customFormat="1" ht="16.5" customHeight="1">
      <c r="A99" s="135" t="s">
        <v>90</v>
      </c>
      <c r="B99" s="63"/>
      <c r="C99" s="125"/>
      <c r="D99" s="125"/>
      <c r="E99" s="126" t="s">
        <v>98</v>
      </c>
      <c r="F99" s="126"/>
      <c r="G99" s="126"/>
      <c r="H99" s="126"/>
      <c r="I99" s="126"/>
      <c r="J99" s="125"/>
      <c r="K99" s="126" t="s">
        <v>99</v>
      </c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8">
        <f>'00-00 - Ostatní a vedlejš...'!J32</f>
        <v>0</v>
      </c>
      <c r="AH99" s="125"/>
      <c r="AI99" s="125"/>
      <c r="AJ99" s="125"/>
      <c r="AK99" s="125"/>
      <c r="AL99" s="125"/>
      <c r="AM99" s="125"/>
      <c r="AN99" s="128">
        <f>SUM(AG99,AT99)</f>
        <v>0</v>
      </c>
      <c r="AO99" s="125"/>
      <c r="AP99" s="125"/>
      <c r="AQ99" s="129" t="s">
        <v>88</v>
      </c>
      <c r="AR99" s="65"/>
      <c r="AS99" s="136">
        <v>0</v>
      </c>
      <c r="AT99" s="137">
        <f>ROUND(SUM(AV99:AW99),2)</f>
        <v>0</v>
      </c>
      <c r="AU99" s="138">
        <f>'00-00 - Ostatní a vedlejš...'!P148</f>
        <v>0</v>
      </c>
      <c r="AV99" s="137">
        <f>'00-00 - Ostatní a vedlejš...'!J35</f>
        <v>0</v>
      </c>
      <c r="AW99" s="137">
        <f>'00-00 - Ostatní a vedlejš...'!J36</f>
        <v>0</v>
      </c>
      <c r="AX99" s="137">
        <f>'00-00 - Ostatní a vedlejš...'!J37</f>
        <v>0</v>
      </c>
      <c r="AY99" s="137">
        <f>'00-00 - Ostatní a vedlejš...'!J38</f>
        <v>0</v>
      </c>
      <c r="AZ99" s="137">
        <f>'00-00 - Ostatní a vedlejš...'!F35</f>
        <v>0</v>
      </c>
      <c r="BA99" s="137">
        <f>'00-00 - Ostatní a vedlejš...'!F36</f>
        <v>0</v>
      </c>
      <c r="BB99" s="137">
        <f>'00-00 - Ostatní a vedlejš...'!F37</f>
        <v>0</v>
      </c>
      <c r="BC99" s="137">
        <f>'00-00 - Ostatní a vedlejš...'!F38</f>
        <v>0</v>
      </c>
      <c r="BD99" s="139">
        <f>'00-00 - Ostatní a vedlejš...'!F39</f>
        <v>0</v>
      </c>
      <c r="BT99" s="134" t="s">
        <v>85</v>
      </c>
      <c r="BV99" s="134" t="s">
        <v>78</v>
      </c>
      <c r="BW99" s="134" t="s">
        <v>100</v>
      </c>
      <c r="BX99" s="134" t="s">
        <v>84</v>
      </c>
      <c r="CL99" s="134" t="s">
        <v>1</v>
      </c>
    </row>
    <row r="100" s="1" customFormat="1" ht="30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41"/>
    </row>
  </sheetData>
  <sheetProtection sheet="1" formatColumns="0" formatRows="0" objects="1" scenarios="1" spinCount="100000" saltValue="rX/4xRIgCw0ng2//ppdHVndTCFrozeu9Pf6+QHr/PH0XfF2Hf7xtVgPntywZUV15WVIVrTrk0FBBpCc3ct5qRA==" hashValue="LYY78jfnkMWJVQZ/TgKJZZgPWMbFdQo1PrJtdDbt34th9jrsqarpME0NlwskopjMIB41m+tzZoTHfqaSu8RRj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C92:G92"/>
    <mergeCell ref="I92:AF92"/>
    <mergeCell ref="D95:H95"/>
    <mergeCell ref="J95:AF95"/>
    <mergeCell ref="E96:I96"/>
    <mergeCell ref="K96:AF96"/>
    <mergeCell ref="F97:J97"/>
    <mergeCell ref="L97:AF97"/>
    <mergeCell ref="E98:I98"/>
    <mergeCell ref="K98:AF98"/>
    <mergeCell ref="E99:I99"/>
    <mergeCell ref="K99:AF99"/>
  </mergeCells>
  <hyperlinks>
    <hyperlink ref="A97" location="'TZ 01.1-3 - Kanalizační s...'!C2" display="/"/>
    <hyperlink ref="A98" location="'TZ 01.2 - Domovní kanaliz...'!C2" display="/"/>
    <hyperlink ref="A99" location="'00-00 - Ostatní a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94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85</v>
      </c>
    </row>
    <row r="4" ht="24.96" customHeight="1">
      <c r="B4" s="18"/>
      <c r="D4" s="144" t="s">
        <v>101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stavby'!K6</f>
        <v>Odvedení splaškových vod z lokality Krnov - Ježník- 3. část</v>
      </c>
      <c r="F7" s="146"/>
      <c r="G7" s="146"/>
      <c r="H7" s="146"/>
      <c r="L7" s="18"/>
    </row>
    <row r="8">
      <c r="B8" s="18"/>
      <c r="D8" s="146" t="s">
        <v>102</v>
      </c>
      <c r="L8" s="18"/>
    </row>
    <row r="9" ht="16.5" customHeight="1">
      <c r="B9" s="18"/>
      <c r="E9" s="147" t="s">
        <v>103</v>
      </c>
      <c r="L9" s="18"/>
    </row>
    <row r="10" ht="12" customHeight="1">
      <c r="B10" s="18"/>
      <c r="D10" s="146" t="s">
        <v>104</v>
      </c>
      <c r="L10" s="18"/>
    </row>
    <row r="11" s="1" customFormat="1" ht="16.5" customHeight="1">
      <c r="B11" s="41"/>
      <c r="E11" s="148" t="s">
        <v>105</v>
      </c>
      <c r="F11" s="1"/>
      <c r="G11" s="1"/>
      <c r="H11" s="1"/>
      <c r="I11" s="149"/>
      <c r="L11" s="41"/>
    </row>
    <row r="12" s="1" customFormat="1" ht="12" customHeight="1">
      <c r="B12" s="41"/>
      <c r="D12" s="146" t="s">
        <v>106</v>
      </c>
      <c r="I12" s="149"/>
      <c r="L12" s="41"/>
    </row>
    <row r="13" s="1" customFormat="1" ht="36.96" customHeight="1">
      <c r="B13" s="41"/>
      <c r="E13" s="150" t="s">
        <v>107</v>
      </c>
      <c r="F13" s="1"/>
      <c r="G13" s="1"/>
      <c r="H13" s="1"/>
      <c r="I13" s="149"/>
      <c r="L13" s="41"/>
    </row>
    <row r="14" s="1" customFormat="1">
      <c r="B14" s="41"/>
      <c r="I14" s="149"/>
      <c r="L14" s="41"/>
    </row>
    <row r="15" s="1" customFormat="1" ht="12" customHeight="1">
      <c r="B15" s="41"/>
      <c r="D15" s="146" t="s">
        <v>18</v>
      </c>
      <c r="F15" s="134" t="s">
        <v>1</v>
      </c>
      <c r="I15" s="151" t="s">
        <v>19</v>
      </c>
      <c r="J15" s="134" t="s">
        <v>1</v>
      </c>
      <c r="L15" s="41"/>
    </row>
    <row r="16" s="1" customFormat="1" ht="12" customHeight="1">
      <c r="B16" s="41"/>
      <c r="D16" s="146" t="s">
        <v>20</v>
      </c>
      <c r="F16" s="134" t="s">
        <v>21</v>
      </c>
      <c r="I16" s="151" t="s">
        <v>22</v>
      </c>
      <c r="J16" s="152" t="str">
        <f>'Rekapitulace stavby'!AN8</f>
        <v>7. 11. 2019</v>
      </c>
      <c r="L16" s="41"/>
    </row>
    <row r="17" s="1" customFormat="1" ht="10.8" customHeight="1">
      <c r="B17" s="41"/>
      <c r="I17" s="149"/>
      <c r="L17" s="41"/>
    </row>
    <row r="18" s="1" customFormat="1" ht="12" customHeight="1">
      <c r="B18" s="41"/>
      <c r="D18" s="146" t="s">
        <v>24</v>
      </c>
      <c r="I18" s="151" t="s">
        <v>25</v>
      </c>
      <c r="J18" s="134" t="s">
        <v>1</v>
      </c>
      <c r="L18" s="41"/>
    </row>
    <row r="19" s="1" customFormat="1" ht="18" customHeight="1">
      <c r="B19" s="41"/>
      <c r="E19" s="134" t="s">
        <v>26</v>
      </c>
      <c r="I19" s="151" t="s">
        <v>27</v>
      </c>
      <c r="J19" s="134" t="s">
        <v>1</v>
      </c>
      <c r="L19" s="41"/>
    </row>
    <row r="20" s="1" customFormat="1" ht="6.96" customHeight="1">
      <c r="B20" s="41"/>
      <c r="I20" s="149"/>
      <c r="L20" s="41"/>
    </row>
    <row r="21" s="1" customFormat="1" ht="12" customHeight="1">
      <c r="B21" s="41"/>
      <c r="D21" s="146" t="s">
        <v>28</v>
      </c>
      <c r="I21" s="151" t="s">
        <v>25</v>
      </c>
      <c r="J21" s="31" t="str">
        <f>'Rekapitulace stavby'!AN13</f>
        <v>Vyplň údaj</v>
      </c>
      <c r="L21" s="41"/>
    </row>
    <row r="22" s="1" customFormat="1" ht="18" customHeight="1">
      <c r="B22" s="41"/>
      <c r="E22" s="31" t="str">
        <f>'Rekapitulace stavby'!E14</f>
        <v>Vyplň údaj</v>
      </c>
      <c r="F22" s="134"/>
      <c r="G22" s="134"/>
      <c r="H22" s="134"/>
      <c r="I22" s="151" t="s">
        <v>27</v>
      </c>
      <c r="J22" s="31" t="str">
        <f>'Rekapitulace stavby'!AN14</f>
        <v>Vyplň údaj</v>
      </c>
      <c r="L22" s="41"/>
    </row>
    <row r="23" s="1" customFormat="1" ht="6.96" customHeight="1">
      <c r="B23" s="41"/>
      <c r="I23" s="149"/>
      <c r="L23" s="41"/>
    </row>
    <row r="24" s="1" customFormat="1" ht="12" customHeight="1">
      <c r="B24" s="41"/>
      <c r="D24" s="146" t="s">
        <v>30</v>
      </c>
      <c r="I24" s="151" t="s">
        <v>25</v>
      </c>
      <c r="J24" s="134" t="s">
        <v>1</v>
      </c>
      <c r="L24" s="41"/>
    </row>
    <row r="25" s="1" customFormat="1" ht="18" customHeight="1">
      <c r="B25" s="41"/>
      <c r="E25" s="134" t="s">
        <v>31</v>
      </c>
      <c r="I25" s="151" t="s">
        <v>27</v>
      </c>
      <c r="J25" s="134" t="s">
        <v>1</v>
      </c>
      <c r="L25" s="41"/>
    </row>
    <row r="26" s="1" customFormat="1" ht="6.96" customHeight="1">
      <c r="B26" s="41"/>
      <c r="I26" s="149"/>
      <c r="L26" s="41"/>
    </row>
    <row r="27" s="1" customFormat="1" ht="12" customHeight="1">
      <c r="B27" s="41"/>
      <c r="D27" s="146" t="s">
        <v>33</v>
      </c>
      <c r="I27" s="151" t="s">
        <v>25</v>
      </c>
      <c r="J27" s="134" t="str">
        <f>IF('Rekapitulace stavby'!AN19="","",'Rekapitulace stavby'!AN19)</f>
        <v/>
      </c>
      <c r="L27" s="41"/>
    </row>
    <row r="28" s="1" customFormat="1" ht="18" customHeight="1">
      <c r="B28" s="41"/>
      <c r="E28" s="134" t="str">
        <f>IF('Rekapitulace stavby'!E20="","",'Rekapitulace stavby'!E20)</f>
        <v xml:space="preserve"> </v>
      </c>
      <c r="I28" s="151" t="s">
        <v>27</v>
      </c>
      <c r="J28" s="134" t="str">
        <f>IF('Rekapitulace stavby'!AN20="","",'Rekapitulace stavby'!AN20)</f>
        <v/>
      </c>
      <c r="L28" s="41"/>
    </row>
    <row r="29" s="1" customFormat="1" ht="6.96" customHeight="1">
      <c r="B29" s="41"/>
      <c r="I29" s="149"/>
      <c r="L29" s="41"/>
    </row>
    <row r="30" s="1" customFormat="1" ht="12" customHeight="1">
      <c r="B30" s="41"/>
      <c r="D30" s="146" t="s">
        <v>35</v>
      </c>
      <c r="I30" s="149"/>
      <c r="L30" s="41"/>
    </row>
    <row r="31" s="7" customFormat="1" ht="16.5" customHeight="1">
      <c r="B31" s="153"/>
      <c r="E31" s="154" t="s">
        <v>1</v>
      </c>
      <c r="F31" s="154"/>
      <c r="G31" s="154"/>
      <c r="H31" s="154"/>
      <c r="I31" s="155"/>
      <c r="L31" s="153"/>
    </row>
    <row r="32" s="1" customFormat="1" ht="6.96" customHeight="1">
      <c r="B32" s="41"/>
      <c r="I32" s="149"/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6"/>
      <c r="J33" s="76"/>
      <c r="K33" s="76"/>
      <c r="L33" s="41"/>
    </row>
    <row r="34" s="1" customFormat="1" ht="25.44" customHeight="1">
      <c r="B34" s="41"/>
      <c r="D34" s="157" t="s">
        <v>36</v>
      </c>
      <c r="I34" s="149"/>
      <c r="J34" s="158">
        <f>ROUND(J135, 2)</f>
        <v>0</v>
      </c>
      <c r="L34" s="41"/>
    </row>
    <row r="35" s="1" customFormat="1" ht="6.96" customHeight="1">
      <c r="B35" s="41"/>
      <c r="D35" s="76"/>
      <c r="E35" s="76"/>
      <c r="F35" s="76"/>
      <c r="G35" s="76"/>
      <c r="H35" s="76"/>
      <c r="I35" s="156"/>
      <c r="J35" s="76"/>
      <c r="K35" s="76"/>
      <c r="L35" s="41"/>
    </row>
    <row r="36" s="1" customFormat="1" ht="14.4" customHeight="1">
      <c r="B36" s="41"/>
      <c r="F36" s="159" t="s">
        <v>38</v>
      </c>
      <c r="I36" s="160" t="s">
        <v>37</v>
      </c>
      <c r="J36" s="159" t="s">
        <v>39</v>
      </c>
      <c r="L36" s="41"/>
    </row>
    <row r="37" s="1" customFormat="1" ht="14.4" customHeight="1">
      <c r="B37" s="41"/>
      <c r="D37" s="148" t="s">
        <v>40</v>
      </c>
      <c r="E37" s="146" t="s">
        <v>41</v>
      </c>
      <c r="F37" s="161">
        <f>ROUND((SUM(BE135:BE362)),  2)</f>
        <v>0</v>
      </c>
      <c r="I37" s="162">
        <v>0.20999999999999999</v>
      </c>
      <c r="J37" s="161">
        <f>ROUND(((SUM(BE135:BE362))*I37),  2)</f>
        <v>0</v>
      </c>
      <c r="L37" s="41"/>
    </row>
    <row r="38" s="1" customFormat="1" ht="14.4" customHeight="1">
      <c r="B38" s="41"/>
      <c r="E38" s="146" t="s">
        <v>42</v>
      </c>
      <c r="F38" s="161">
        <f>ROUND((SUM(BF135:BF362)),  2)</f>
        <v>0</v>
      </c>
      <c r="I38" s="162">
        <v>0.14999999999999999</v>
      </c>
      <c r="J38" s="161">
        <f>ROUND(((SUM(BF135:BF362))*I38),  2)</f>
        <v>0</v>
      </c>
      <c r="L38" s="41"/>
    </row>
    <row r="39" hidden="1" s="1" customFormat="1" ht="14.4" customHeight="1">
      <c r="B39" s="41"/>
      <c r="E39" s="146" t="s">
        <v>43</v>
      </c>
      <c r="F39" s="161">
        <f>ROUND((SUM(BG135:BG362)),  2)</f>
        <v>0</v>
      </c>
      <c r="I39" s="162">
        <v>0.20999999999999999</v>
      </c>
      <c r="J39" s="161">
        <f>0</f>
        <v>0</v>
      </c>
      <c r="L39" s="41"/>
    </row>
    <row r="40" hidden="1" s="1" customFormat="1" ht="14.4" customHeight="1">
      <c r="B40" s="41"/>
      <c r="E40" s="146" t="s">
        <v>44</v>
      </c>
      <c r="F40" s="161">
        <f>ROUND((SUM(BH135:BH362)),  2)</f>
        <v>0</v>
      </c>
      <c r="I40" s="162">
        <v>0.14999999999999999</v>
      </c>
      <c r="J40" s="161">
        <f>0</f>
        <v>0</v>
      </c>
      <c r="L40" s="41"/>
    </row>
    <row r="41" hidden="1" s="1" customFormat="1" ht="14.4" customHeight="1">
      <c r="B41" s="41"/>
      <c r="E41" s="146" t="s">
        <v>45</v>
      </c>
      <c r="F41" s="161">
        <f>ROUND((SUM(BI135:BI362)),  2)</f>
        <v>0</v>
      </c>
      <c r="I41" s="162">
        <v>0</v>
      </c>
      <c r="J41" s="161">
        <f>0</f>
        <v>0</v>
      </c>
      <c r="L41" s="41"/>
    </row>
    <row r="42" s="1" customFormat="1" ht="6.96" customHeight="1">
      <c r="B42" s="41"/>
      <c r="I42" s="149"/>
      <c r="L42" s="41"/>
    </row>
    <row r="43" s="1" customFormat="1" ht="25.44" customHeight="1">
      <c r="B43" s="41"/>
      <c r="C43" s="163"/>
      <c r="D43" s="164" t="s">
        <v>46</v>
      </c>
      <c r="E43" s="165"/>
      <c r="F43" s="165"/>
      <c r="G43" s="166" t="s">
        <v>47</v>
      </c>
      <c r="H43" s="167" t="s">
        <v>48</v>
      </c>
      <c r="I43" s="168"/>
      <c r="J43" s="169">
        <f>SUM(J34:J41)</f>
        <v>0</v>
      </c>
      <c r="K43" s="170"/>
      <c r="L43" s="41"/>
    </row>
    <row r="44" s="1" customFormat="1" ht="14.4" customHeight="1">
      <c r="B44" s="41"/>
      <c r="I44" s="149"/>
      <c r="L44" s="41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1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1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1"/>
    </row>
    <row r="82" s="1" customFormat="1" ht="24.96" customHeight="1">
      <c r="B82" s="36"/>
      <c r="C82" s="21" t="s">
        <v>108</v>
      </c>
      <c r="D82" s="37"/>
      <c r="E82" s="37"/>
      <c r="F82" s="37"/>
      <c r="G82" s="37"/>
      <c r="H82" s="37"/>
      <c r="I82" s="149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9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9"/>
      <c r="J84" s="37"/>
      <c r="K84" s="37"/>
      <c r="L84" s="41"/>
    </row>
    <row r="85" s="1" customFormat="1" ht="16.5" customHeight="1">
      <c r="B85" s="36"/>
      <c r="C85" s="37"/>
      <c r="D85" s="37"/>
      <c r="E85" s="185" t="str">
        <f>E7</f>
        <v>Odvedení splaškových vod z lokality Krnov - Ježník- 3. část</v>
      </c>
      <c r="F85" s="30"/>
      <c r="G85" s="30"/>
      <c r="H85" s="30"/>
      <c r="I85" s="149"/>
      <c r="J85" s="37"/>
      <c r="K85" s="37"/>
      <c r="L85" s="41"/>
    </row>
    <row r="86" ht="12" customHeight="1">
      <c r="B86" s="19"/>
      <c r="C86" s="30" t="s">
        <v>102</v>
      </c>
      <c r="D86" s="20"/>
      <c r="E86" s="20"/>
      <c r="F86" s="20"/>
      <c r="G86" s="20"/>
      <c r="H86" s="20"/>
      <c r="I86" s="140"/>
      <c r="J86" s="20"/>
      <c r="K86" s="20"/>
      <c r="L86" s="18"/>
    </row>
    <row r="87" ht="16.5" customHeight="1">
      <c r="B87" s="19"/>
      <c r="C87" s="20"/>
      <c r="D87" s="20"/>
      <c r="E87" s="185" t="s">
        <v>103</v>
      </c>
      <c r="F87" s="20"/>
      <c r="G87" s="20"/>
      <c r="H87" s="20"/>
      <c r="I87" s="140"/>
      <c r="J87" s="20"/>
      <c r="K87" s="20"/>
      <c r="L87" s="18"/>
    </row>
    <row r="88" ht="12" customHeight="1">
      <c r="B88" s="19"/>
      <c r="C88" s="30" t="s">
        <v>104</v>
      </c>
      <c r="D88" s="20"/>
      <c r="E88" s="20"/>
      <c r="F88" s="20"/>
      <c r="G88" s="20"/>
      <c r="H88" s="20"/>
      <c r="I88" s="140"/>
      <c r="J88" s="20"/>
      <c r="K88" s="20"/>
      <c r="L88" s="18"/>
    </row>
    <row r="89" s="1" customFormat="1" ht="16.5" customHeight="1">
      <c r="B89" s="36"/>
      <c r="C89" s="37"/>
      <c r="D89" s="37"/>
      <c r="E89" s="186" t="s">
        <v>105</v>
      </c>
      <c r="F89" s="37"/>
      <c r="G89" s="37"/>
      <c r="H89" s="37"/>
      <c r="I89" s="149"/>
      <c r="J89" s="37"/>
      <c r="K89" s="37"/>
      <c r="L89" s="41"/>
    </row>
    <row r="90" s="1" customFormat="1" ht="12" customHeight="1">
      <c r="B90" s="36"/>
      <c r="C90" s="30" t="s">
        <v>106</v>
      </c>
      <c r="D90" s="37"/>
      <c r="E90" s="37"/>
      <c r="F90" s="37"/>
      <c r="G90" s="37"/>
      <c r="H90" s="37"/>
      <c r="I90" s="149"/>
      <c r="J90" s="37"/>
      <c r="K90" s="37"/>
      <c r="L90" s="41"/>
    </row>
    <row r="91" s="1" customFormat="1" ht="16.5" customHeight="1">
      <c r="B91" s="36"/>
      <c r="C91" s="37"/>
      <c r="D91" s="37"/>
      <c r="E91" s="69" t="str">
        <f>E13</f>
        <v>TZ 01.1-3 - Kanalizační stoky - 3. část</v>
      </c>
      <c r="F91" s="37"/>
      <c r="G91" s="37"/>
      <c r="H91" s="37"/>
      <c r="I91" s="149"/>
      <c r="J91" s="37"/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9"/>
      <c r="J92" s="37"/>
      <c r="K92" s="37"/>
      <c r="L92" s="41"/>
    </row>
    <row r="93" s="1" customFormat="1" ht="12" customHeight="1">
      <c r="B93" s="36"/>
      <c r="C93" s="30" t="s">
        <v>20</v>
      </c>
      <c r="D93" s="37"/>
      <c r="E93" s="37"/>
      <c r="F93" s="25" t="str">
        <f>F16</f>
        <v>Krnov</v>
      </c>
      <c r="G93" s="37"/>
      <c r="H93" s="37"/>
      <c r="I93" s="151" t="s">
        <v>22</v>
      </c>
      <c r="J93" s="72" t="str">
        <f>IF(J16="","",J16)</f>
        <v>7. 11. 2019</v>
      </c>
      <c r="K93" s="37"/>
      <c r="L93" s="41"/>
    </row>
    <row r="94" s="1" customFormat="1" ht="6.96" customHeight="1">
      <c r="B94" s="36"/>
      <c r="C94" s="37"/>
      <c r="D94" s="37"/>
      <c r="E94" s="37"/>
      <c r="F94" s="37"/>
      <c r="G94" s="37"/>
      <c r="H94" s="37"/>
      <c r="I94" s="149"/>
      <c r="J94" s="37"/>
      <c r="K94" s="37"/>
      <c r="L94" s="41"/>
    </row>
    <row r="95" s="1" customFormat="1" ht="27.9" customHeight="1">
      <c r="B95" s="36"/>
      <c r="C95" s="30" t="s">
        <v>24</v>
      </c>
      <c r="D95" s="37"/>
      <c r="E95" s="37"/>
      <c r="F95" s="25" t="str">
        <f>E19</f>
        <v>Město Krnov</v>
      </c>
      <c r="G95" s="37"/>
      <c r="H95" s="37"/>
      <c r="I95" s="151" t="s">
        <v>30</v>
      </c>
      <c r="J95" s="34" t="str">
        <f>E25</f>
        <v xml:space="preserve">KONEKO spol. s r.o. </v>
      </c>
      <c r="K95" s="37"/>
      <c r="L95" s="41"/>
    </row>
    <row r="96" s="1" customFormat="1" ht="15.15" customHeight="1">
      <c r="B96" s="36"/>
      <c r="C96" s="30" t="s">
        <v>28</v>
      </c>
      <c r="D96" s="37"/>
      <c r="E96" s="37"/>
      <c r="F96" s="25" t="str">
        <f>IF(E22="","",E22)</f>
        <v>Vyplň údaj</v>
      </c>
      <c r="G96" s="37"/>
      <c r="H96" s="37"/>
      <c r="I96" s="151" t="s">
        <v>33</v>
      </c>
      <c r="J96" s="34" t="str">
        <f>E28</f>
        <v xml:space="preserve"> </v>
      </c>
      <c r="K96" s="37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9"/>
      <c r="J97" s="37"/>
      <c r="K97" s="37"/>
      <c r="L97" s="41"/>
    </row>
    <row r="98" s="1" customFormat="1" ht="29.28" customHeight="1">
      <c r="B98" s="36"/>
      <c r="C98" s="187" t="s">
        <v>109</v>
      </c>
      <c r="D98" s="188"/>
      <c r="E98" s="188"/>
      <c r="F98" s="188"/>
      <c r="G98" s="188"/>
      <c r="H98" s="188"/>
      <c r="I98" s="189"/>
      <c r="J98" s="190" t="s">
        <v>110</v>
      </c>
      <c r="K98" s="188"/>
      <c r="L98" s="41"/>
    </row>
    <row r="99" s="1" customFormat="1" ht="10.32" customHeight="1">
      <c r="B99" s="36"/>
      <c r="C99" s="37"/>
      <c r="D99" s="37"/>
      <c r="E99" s="37"/>
      <c r="F99" s="37"/>
      <c r="G99" s="37"/>
      <c r="H99" s="37"/>
      <c r="I99" s="149"/>
      <c r="J99" s="37"/>
      <c r="K99" s="37"/>
      <c r="L99" s="41"/>
    </row>
    <row r="100" s="1" customFormat="1" ht="22.8" customHeight="1">
      <c r="B100" s="36"/>
      <c r="C100" s="191" t="s">
        <v>111</v>
      </c>
      <c r="D100" s="37"/>
      <c r="E100" s="37"/>
      <c r="F100" s="37"/>
      <c r="G100" s="37"/>
      <c r="H100" s="37"/>
      <c r="I100" s="149"/>
      <c r="J100" s="103">
        <f>J135</f>
        <v>0</v>
      </c>
      <c r="K100" s="37"/>
      <c r="L100" s="41"/>
      <c r="AU100" s="15" t="s">
        <v>112</v>
      </c>
    </row>
    <row r="101" s="8" customFormat="1" ht="24.96" customHeight="1">
      <c r="B101" s="192"/>
      <c r="C101" s="193"/>
      <c r="D101" s="194" t="s">
        <v>113</v>
      </c>
      <c r="E101" s="195"/>
      <c r="F101" s="195"/>
      <c r="G101" s="195"/>
      <c r="H101" s="195"/>
      <c r="I101" s="196"/>
      <c r="J101" s="197">
        <f>J136</f>
        <v>0</v>
      </c>
      <c r="K101" s="193"/>
      <c r="L101" s="198"/>
    </row>
    <row r="102" s="8" customFormat="1" ht="24.96" customHeight="1">
      <c r="B102" s="192"/>
      <c r="C102" s="193"/>
      <c r="D102" s="194" t="s">
        <v>114</v>
      </c>
      <c r="E102" s="195"/>
      <c r="F102" s="195"/>
      <c r="G102" s="195"/>
      <c r="H102" s="195"/>
      <c r="I102" s="196"/>
      <c r="J102" s="197">
        <f>J258</f>
        <v>0</v>
      </c>
      <c r="K102" s="193"/>
      <c r="L102" s="198"/>
    </row>
    <row r="103" s="8" customFormat="1" ht="24.96" customHeight="1">
      <c r="B103" s="192"/>
      <c r="C103" s="193"/>
      <c r="D103" s="194" t="s">
        <v>115</v>
      </c>
      <c r="E103" s="195"/>
      <c r="F103" s="195"/>
      <c r="G103" s="195"/>
      <c r="H103" s="195"/>
      <c r="I103" s="196"/>
      <c r="J103" s="197">
        <f>J264</f>
        <v>0</v>
      </c>
      <c r="K103" s="193"/>
      <c r="L103" s="198"/>
    </row>
    <row r="104" s="8" customFormat="1" ht="24.96" customHeight="1">
      <c r="B104" s="192"/>
      <c r="C104" s="193"/>
      <c r="D104" s="194" t="s">
        <v>116</v>
      </c>
      <c r="E104" s="195"/>
      <c r="F104" s="195"/>
      <c r="G104" s="195"/>
      <c r="H104" s="195"/>
      <c r="I104" s="196"/>
      <c r="J104" s="197">
        <f>J276</f>
        <v>0</v>
      </c>
      <c r="K104" s="193"/>
      <c r="L104" s="198"/>
    </row>
    <row r="105" s="8" customFormat="1" ht="24.96" customHeight="1">
      <c r="B105" s="192"/>
      <c r="C105" s="193"/>
      <c r="D105" s="194" t="s">
        <v>117</v>
      </c>
      <c r="E105" s="195"/>
      <c r="F105" s="195"/>
      <c r="G105" s="195"/>
      <c r="H105" s="195"/>
      <c r="I105" s="196"/>
      <c r="J105" s="197">
        <f>J288</f>
        <v>0</v>
      </c>
      <c r="K105" s="193"/>
      <c r="L105" s="198"/>
    </row>
    <row r="106" s="8" customFormat="1" ht="24.96" customHeight="1">
      <c r="B106" s="192"/>
      <c r="C106" s="193"/>
      <c r="D106" s="194" t="s">
        <v>118</v>
      </c>
      <c r="E106" s="195"/>
      <c r="F106" s="195"/>
      <c r="G106" s="195"/>
      <c r="H106" s="195"/>
      <c r="I106" s="196"/>
      <c r="J106" s="197">
        <f>J295</f>
        <v>0</v>
      </c>
      <c r="K106" s="193"/>
      <c r="L106" s="198"/>
    </row>
    <row r="107" s="8" customFormat="1" ht="24.96" customHeight="1">
      <c r="B107" s="192"/>
      <c r="C107" s="193"/>
      <c r="D107" s="194" t="s">
        <v>119</v>
      </c>
      <c r="E107" s="195"/>
      <c r="F107" s="195"/>
      <c r="G107" s="195"/>
      <c r="H107" s="195"/>
      <c r="I107" s="196"/>
      <c r="J107" s="197">
        <f>J306</f>
        <v>0</v>
      </c>
      <c r="K107" s="193"/>
      <c r="L107" s="198"/>
    </row>
    <row r="108" s="8" customFormat="1" ht="24.96" customHeight="1">
      <c r="B108" s="192"/>
      <c r="C108" s="193"/>
      <c r="D108" s="194" t="s">
        <v>120</v>
      </c>
      <c r="E108" s="195"/>
      <c r="F108" s="195"/>
      <c r="G108" s="195"/>
      <c r="H108" s="195"/>
      <c r="I108" s="196"/>
      <c r="J108" s="197">
        <f>J316</f>
        <v>0</v>
      </c>
      <c r="K108" s="193"/>
      <c r="L108" s="198"/>
    </row>
    <row r="109" s="8" customFormat="1" ht="24.96" customHeight="1">
      <c r="B109" s="192"/>
      <c r="C109" s="193"/>
      <c r="D109" s="194" t="s">
        <v>121</v>
      </c>
      <c r="E109" s="195"/>
      <c r="F109" s="195"/>
      <c r="G109" s="195"/>
      <c r="H109" s="195"/>
      <c r="I109" s="196"/>
      <c r="J109" s="197">
        <f>J342</f>
        <v>0</v>
      </c>
      <c r="K109" s="193"/>
      <c r="L109" s="198"/>
    </row>
    <row r="110" s="8" customFormat="1" ht="24.96" customHeight="1">
      <c r="B110" s="192"/>
      <c r="C110" s="193"/>
      <c r="D110" s="194" t="s">
        <v>122</v>
      </c>
      <c r="E110" s="195"/>
      <c r="F110" s="195"/>
      <c r="G110" s="195"/>
      <c r="H110" s="195"/>
      <c r="I110" s="196"/>
      <c r="J110" s="197">
        <f>J350</f>
        <v>0</v>
      </c>
      <c r="K110" s="193"/>
      <c r="L110" s="198"/>
    </row>
    <row r="111" s="8" customFormat="1" ht="24.96" customHeight="1">
      <c r="B111" s="192"/>
      <c r="C111" s="193"/>
      <c r="D111" s="194" t="s">
        <v>123</v>
      </c>
      <c r="E111" s="195"/>
      <c r="F111" s="195"/>
      <c r="G111" s="195"/>
      <c r="H111" s="195"/>
      <c r="I111" s="196"/>
      <c r="J111" s="197">
        <f>J353</f>
        <v>0</v>
      </c>
      <c r="K111" s="193"/>
      <c r="L111" s="198"/>
    </row>
    <row r="112" s="1" customFormat="1" ht="21.84" customHeight="1">
      <c r="B112" s="36"/>
      <c r="C112" s="37"/>
      <c r="D112" s="37"/>
      <c r="E112" s="37"/>
      <c r="F112" s="37"/>
      <c r="G112" s="37"/>
      <c r="H112" s="37"/>
      <c r="I112" s="149"/>
      <c r="J112" s="37"/>
      <c r="K112" s="37"/>
      <c r="L112" s="41"/>
    </row>
    <row r="113" s="1" customFormat="1" ht="6.96" customHeight="1">
      <c r="B113" s="59"/>
      <c r="C113" s="60"/>
      <c r="D113" s="60"/>
      <c r="E113" s="60"/>
      <c r="F113" s="60"/>
      <c r="G113" s="60"/>
      <c r="H113" s="60"/>
      <c r="I113" s="181"/>
      <c r="J113" s="60"/>
      <c r="K113" s="60"/>
      <c r="L113" s="41"/>
    </row>
    <row r="117" s="1" customFormat="1" ht="6.96" customHeight="1">
      <c r="B117" s="61"/>
      <c r="C117" s="62"/>
      <c r="D117" s="62"/>
      <c r="E117" s="62"/>
      <c r="F117" s="62"/>
      <c r="G117" s="62"/>
      <c r="H117" s="62"/>
      <c r="I117" s="184"/>
      <c r="J117" s="62"/>
      <c r="K117" s="62"/>
      <c r="L117" s="41"/>
    </row>
    <row r="118" s="1" customFormat="1" ht="24.96" customHeight="1">
      <c r="B118" s="36"/>
      <c r="C118" s="21" t="s">
        <v>124</v>
      </c>
      <c r="D118" s="37"/>
      <c r="E118" s="37"/>
      <c r="F118" s="37"/>
      <c r="G118" s="37"/>
      <c r="H118" s="37"/>
      <c r="I118" s="149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49"/>
      <c r="J119" s="37"/>
      <c r="K119" s="37"/>
      <c r="L119" s="41"/>
    </row>
    <row r="120" s="1" customFormat="1" ht="12" customHeight="1">
      <c r="B120" s="36"/>
      <c r="C120" s="30" t="s">
        <v>16</v>
      </c>
      <c r="D120" s="37"/>
      <c r="E120" s="37"/>
      <c r="F120" s="37"/>
      <c r="G120" s="37"/>
      <c r="H120" s="37"/>
      <c r="I120" s="149"/>
      <c r="J120" s="37"/>
      <c r="K120" s="37"/>
      <c r="L120" s="41"/>
    </row>
    <row r="121" s="1" customFormat="1" ht="16.5" customHeight="1">
      <c r="B121" s="36"/>
      <c r="C121" s="37"/>
      <c r="D121" s="37"/>
      <c r="E121" s="185" t="str">
        <f>E7</f>
        <v>Odvedení splaškových vod z lokality Krnov - Ježník- 3. část</v>
      </c>
      <c r="F121" s="30"/>
      <c r="G121" s="30"/>
      <c r="H121" s="30"/>
      <c r="I121" s="149"/>
      <c r="J121" s="37"/>
      <c r="K121" s="37"/>
      <c r="L121" s="41"/>
    </row>
    <row r="122" ht="12" customHeight="1">
      <c r="B122" s="19"/>
      <c r="C122" s="30" t="s">
        <v>102</v>
      </c>
      <c r="D122" s="20"/>
      <c r="E122" s="20"/>
      <c r="F122" s="20"/>
      <c r="G122" s="20"/>
      <c r="H122" s="20"/>
      <c r="I122" s="140"/>
      <c r="J122" s="20"/>
      <c r="K122" s="20"/>
      <c r="L122" s="18"/>
    </row>
    <row r="123" ht="16.5" customHeight="1">
      <c r="B123" s="19"/>
      <c r="C123" s="20"/>
      <c r="D123" s="20"/>
      <c r="E123" s="185" t="s">
        <v>103</v>
      </c>
      <c r="F123" s="20"/>
      <c r="G123" s="20"/>
      <c r="H123" s="20"/>
      <c r="I123" s="140"/>
      <c r="J123" s="20"/>
      <c r="K123" s="20"/>
      <c r="L123" s="18"/>
    </row>
    <row r="124" ht="12" customHeight="1">
      <c r="B124" s="19"/>
      <c r="C124" s="30" t="s">
        <v>104</v>
      </c>
      <c r="D124" s="20"/>
      <c r="E124" s="20"/>
      <c r="F124" s="20"/>
      <c r="G124" s="20"/>
      <c r="H124" s="20"/>
      <c r="I124" s="140"/>
      <c r="J124" s="20"/>
      <c r="K124" s="20"/>
      <c r="L124" s="18"/>
    </row>
    <row r="125" s="1" customFormat="1" ht="16.5" customHeight="1">
      <c r="B125" s="36"/>
      <c r="C125" s="37"/>
      <c r="D125" s="37"/>
      <c r="E125" s="186" t="s">
        <v>105</v>
      </c>
      <c r="F125" s="37"/>
      <c r="G125" s="37"/>
      <c r="H125" s="37"/>
      <c r="I125" s="149"/>
      <c r="J125" s="37"/>
      <c r="K125" s="37"/>
      <c r="L125" s="41"/>
    </row>
    <row r="126" s="1" customFormat="1" ht="12" customHeight="1">
      <c r="B126" s="36"/>
      <c r="C126" s="30" t="s">
        <v>106</v>
      </c>
      <c r="D126" s="37"/>
      <c r="E126" s="37"/>
      <c r="F126" s="37"/>
      <c r="G126" s="37"/>
      <c r="H126" s="37"/>
      <c r="I126" s="149"/>
      <c r="J126" s="37"/>
      <c r="K126" s="37"/>
      <c r="L126" s="41"/>
    </row>
    <row r="127" s="1" customFormat="1" ht="16.5" customHeight="1">
      <c r="B127" s="36"/>
      <c r="C127" s="37"/>
      <c r="D127" s="37"/>
      <c r="E127" s="69" t="str">
        <f>E13</f>
        <v>TZ 01.1-3 - Kanalizační stoky - 3. část</v>
      </c>
      <c r="F127" s="37"/>
      <c r="G127" s="37"/>
      <c r="H127" s="37"/>
      <c r="I127" s="149"/>
      <c r="J127" s="37"/>
      <c r="K127" s="37"/>
      <c r="L127" s="41"/>
    </row>
    <row r="128" s="1" customFormat="1" ht="6.96" customHeight="1">
      <c r="B128" s="36"/>
      <c r="C128" s="37"/>
      <c r="D128" s="37"/>
      <c r="E128" s="37"/>
      <c r="F128" s="37"/>
      <c r="G128" s="37"/>
      <c r="H128" s="37"/>
      <c r="I128" s="149"/>
      <c r="J128" s="37"/>
      <c r="K128" s="37"/>
      <c r="L128" s="41"/>
    </row>
    <row r="129" s="1" customFormat="1" ht="12" customHeight="1">
      <c r="B129" s="36"/>
      <c r="C129" s="30" t="s">
        <v>20</v>
      </c>
      <c r="D129" s="37"/>
      <c r="E129" s="37"/>
      <c r="F129" s="25" t="str">
        <f>F16</f>
        <v>Krnov</v>
      </c>
      <c r="G129" s="37"/>
      <c r="H129" s="37"/>
      <c r="I129" s="151" t="s">
        <v>22</v>
      </c>
      <c r="J129" s="72" t="str">
        <f>IF(J16="","",J16)</f>
        <v>7. 11. 2019</v>
      </c>
      <c r="K129" s="37"/>
      <c r="L129" s="41"/>
    </row>
    <row r="130" s="1" customFormat="1" ht="6.96" customHeight="1">
      <c r="B130" s="36"/>
      <c r="C130" s="37"/>
      <c r="D130" s="37"/>
      <c r="E130" s="37"/>
      <c r="F130" s="37"/>
      <c r="G130" s="37"/>
      <c r="H130" s="37"/>
      <c r="I130" s="149"/>
      <c r="J130" s="37"/>
      <c r="K130" s="37"/>
      <c r="L130" s="41"/>
    </row>
    <row r="131" s="1" customFormat="1" ht="27.9" customHeight="1">
      <c r="B131" s="36"/>
      <c r="C131" s="30" t="s">
        <v>24</v>
      </c>
      <c r="D131" s="37"/>
      <c r="E131" s="37"/>
      <c r="F131" s="25" t="str">
        <f>E19</f>
        <v>Město Krnov</v>
      </c>
      <c r="G131" s="37"/>
      <c r="H131" s="37"/>
      <c r="I131" s="151" t="s">
        <v>30</v>
      </c>
      <c r="J131" s="34" t="str">
        <f>E25</f>
        <v xml:space="preserve">KONEKO spol. s r.o. </v>
      </c>
      <c r="K131" s="37"/>
      <c r="L131" s="41"/>
    </row>
    <row r="132" s="1" customFormat="1" ht="15.15" customHeight="1">
      <c r="B132" s="36"/>
      <c r="C132" s="30" t="s">
        <v>28</v>
      </c>
      <c r="D132" s="37"/>
      <c r="E132" s="37"/>
      <c r="F132" s="25" t="str">
        <f>IF(E22="","",E22)</f>
        <v>Vyplň údaj</v>
      </c>
      <c r="G132" s="37"/>
      <c r="H132" s="37"/>
      <c r="I132" s="151" t="s">
        <v>33</v>
      </c>
      <c r="J132" s="34" t="str">
        <f>E28</f>
        <v xml:space="preserve"> </v>
      </c>
      <c r="K132" s="37"/>
      <c r="L132" s="41"/>
    </row>
    <row r="133" s="1" customFormat="1" ht="10.32" customHeight="1">
      <c r="B133" s="36"/>
      <c r="C133" s="37"/>
      <c r="D133" s="37"/>
      <c r="E133" s="37"/>
      <c r="F133" s="37"/>
      <c r="G133" s="37"/>
      <c r="H133" s="37"/>
      <c r="I133" s="149"/>
      <c r="J133" s="37"/>
      <c r="K133" s="37"/>
      <c r="L133" s="41"/>
    </row>
    <row r="134" s="9" customFormat="1" ht="29.28" customHeight="1">
      <c r="B134" s="199"/>
      <c r="C134" s="200" t="s">
        <v>125</v>
      </c>
      <c r="D134" s="201" t="s">
        <v>61</v>
      </c>
      <c r="E134" s="201" t="s">
        <v>57</v>
      </c>
      <c r="F134" s="201" t="s">
        <v>58</v>
      </c>
      <c r="G134" s="201" t="s">
        <v>126</v>
      </c>
      <c r="H134" s="201" t="s">
        <v>127</v>
      </c>
      <c r="I134" s="202" t="s">
        <v>128</v>
      </c>
      <c r="J134" s="203" t="s">
        <v>110</v>
      </c>
      <c r="K134" s="204" t="s">
        <v>129</v>
      </c>
      <c r="L134" s="205"/>
      <c r="M134" s="93" t="s">
        <v>1</v>
      </c>
      <c r="N134" s="94" t="s">
        <v>40</v>
      </c>
      <c r="O134" s="94" t="s">
        <v>130</v>
      </c>
      <c r="P134" s="94" t="s">
        <v>131</v>
      </c>
      <c r="Q134" s="94" t="s">
        <v>132</v>
      </c>
      <c r="R134" s="94" t="s">
        <v>133</v>
      </c>
      <c r="S134" s="94" t="s">
        <v>134</v>
      </c>
      <c r="T134" s="95" t="s">
        <v>135</v>
      </c>
    </row>
    <row r="135" s="1" customFormat="1" ht="22.8" customHeight="1">
      <c r="B135" s="36"/>
      <c r="C135" s="100" t="s">
        <v>136</v>
      </c>
      <c r="D135" s="37"/>
      <c r="E135" s="37"/>
      <c r="F135" s="37"/>
      <c r="G135" s="37"/>
      <c r="H135" s="37"/>
      <c r="I135" s="149"/>
      <c r="J135" s="206">
        <f>BK135</f>
        <v>0</v>
      </c>
      <c r="K135" s="37"/>
      <c r="L135" s="41"/>
      <c r="M135" s="96"/>
      <c r="N135" s="97"/>
      <c r="O135" s="97"/>
      <c r="P135" s="207">
        <f>P136+P258+P264+P276+P288+P295+P306+P316+P342+P350+P353</f>
        <v>0</v>
      </c>
      <c r="Q135" s="97"/>
      <c r="R135" s="207">
        <f>R136+R258+R264+R276+R288+R295+R306+R316+R342+R350+R353</f>
        <v>70.950217800000004</v>
      </c>
      <c r="S135" s="97"/>
      <c r="T135" s="208">
        <f>T136+T258+T264+T276+T288+T295+T306+T316+T342+T350+T353</f>
        <v>207.79054000000002</v>
      </c>
      <c r="AT135" s="15" t="s">
        <v>75</v>
      </c>
      <c r="AU135" s="15" t="s">
        <v>112</v>
      </c>
      <c r="BK135" s="209">
        <f>BK136+BK258+BK264+BK276+BK288+BK295+BK306+BK316+BK342+BK350+BK353</f>
        <v>0</v>
      </c>
    </row>
    <row r="136" s="10" customFormat="1" ht="25.92" customHeight="1">
      <c r="B136" s="210"/>
      <c r="C136" s="211"/>
      <c r="D136" s="212" t="s">
        <v>75</v>
      </c>
      <c r="E136" s="213" t="s">
        <v>83</v>
      </c>
      <c r="F136" s="213" t="s">
        <v>137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SUM(P137:P257)</f>
        <v>0</v>
      </c>
      <c r="Q136" s="218"/>
      <c r="R136" s="219">
        <f>SUM(R137:R257)</f>
        <v>1.2524808000000001</v>
      </c>
      <c r="S136" s="218"/>
      <c r="T136" s="220">
        <f>SUM(T137:T257)</f>
        <v>0</v>
      </c>
      <c r="AR136" s="221" t="s">
        <v>83</v>
      </c>
      <c r="AT136" s="222" t="s">
        <v>75</v>
      </c>
      <c r="AU136" s="222" t="s">
        <v>76</v>
      </c>
      <c r="AY136" s="221" t="s">
        <v>138</v>
      </c>
      <c r="BK136" s="223">
        <f>SUM(BK137:BK257)</f>
        <v>0</v>
      </c>
    </row>
    <row r="137" s="1" customFormat="1" ht="24" customHeight="1">
      <c r="B137" s="36"/>
      <c r="C137" s="224" t="s">
        <v>83</v>
      </c>
      <c r="D137" s="224" t="s">
        <v>139</v>
      </c>
      <c r="E137" s="225" t="s">
        <v>140</v>
      </c>
      <c r="F137" s="226" t="s">
        <v>141</v>
      </c>
      <c r="G137" s="227" t="s">
        <v>142</v>
      </c>
      <c r="H137" s="228">
        <v>200</v>
      </c>
      <c r="I137" s="229"/>
      <c r="J137" s="230">
        <f>ROUND(I137*H137,2)</f>
        <v>0</v>
      </c>
      <c r="K137" s="226" t="s">
        <v>143</v>
      </c>
      <c r="L137" s="41"/>
      <c r="M137" s="231" t="s">
        <v>1</v>
      </c>
      <c r="N137" s="232" t="s">
        <v>41</v>
      </c>
      <c r="O137" s="84"/>
      <c r="P137" s="233">
        <f>O137*H137</f>
        <v>0</v>
      </c>
      <c r="Q137" s="233">
        <v>0</v>
      </c>
      <c r="R137" s="233">
        <f>Q137*H137</f>
        <v>0</v>
      </c>
      <c r="S137" s="233">
        <v>0</v>
      </c>
      <c r="T137" s="234">
        <f>S137*H137</f>
        <v>0</v>
      </c>
      <c r="AR137" s="235" t="s">
        <v>144</v>
      </c>
      <c r="AT137" s="235" t="s">
        <v>139</v>
      </c>
      <c r="AU137" s="235" t="s">
        <v>83</v>
      </c>
      <c r="AY137" s="15" t="s">
        <v>138</v>
      </c>
      <c r="BE137" s="236">
        <f>IF(N137="základní",J137,0)</f>
        <v>0</v>
      </c>
      <c r="BF137" s="236">
        <f>IF(N137="snížená",J137,0)</f>
        <v>0</v>
      </c>
      <c r="BG137" s="236">
        <f>IF(N137="zákl. přenesená",J137,0)</f>
        <v>0</v>
      </c>
      <c r="BH137" s="236">
        <f>IF(N137="sníž. přenesená",J137,0)</f>
        <v>0</v>
      </c>
      <c r="BI137" s="236">
        <f>IF(N137="nulová",J137,0)</f>
        <v>0</v>
      </c>
      <c r="BJ137" s="15" t="s">
        <v>83</v>
      </c>
      <c r="BK137" s="236">
        <f>ROUND(I137*H137,2)</f>
        <v>0</v>
      </c>
      <c r="BL137" s="15" t="s">
        <v>144</v>
      </c>
      <c r="BM137" s="235" t="s">
        <v>145</v>
      </c>
    </row>
    <row r="138" s="1" customFormat="1">
      <c r="B138" s="36"/>
      <c r="C138" s="37"/>
      <c r="D138" s="237" t="s">
        <v>146</v>
      </c>
      <c r="E138" s="37"/>
      <c r="F138" s="238" t="s">
        <v>147</v>
      </c>
      <c r="G138" s="37"/>
      <c r="H138" s="37"/>
      <c r="I138" s="149"/>
      <c r="J138" s="37"/>
      <c r="K138" s="37"/>
      <c r="L138" s="41"/>
      <c r="M138" s="239"/>
      <c r="N138" s="84"/>
      <c r="O138" s="84"/>
      <c r="P138" s="84"/>
      <c r="Q138" s="84"/>
      <c r="R138" s="84"/>
      <c r="S138" s="84"/>
      <c r="T138" s="85"/>
      <c r="AT138" s="15" t="s">
        <v>146</v>
      </c>
      <c r="AU138" s="15" t="s">
        <v>83</v>
      </c>
    </row>
    <row r="139" s="11" customFormat="1">
      <c r="B139" s="240"/>
      <c r="C139" s="241"/>
      <c r="D139" s="237" t="s">
        <v>148</v>
      </c>
      <c r="E139" s="242" t="s">
        <v>1</v>
      </c>
      <c r="F139" s="243" t="s">
        <v>149</v>
      </c>
      <c r="G139" s="241"/>
      <c r="H139" s="242" t="s">
        <v>1</v>
      </c>
      <c r="I139" s="244"/>
      <c r="J139" s="241"/>
      <c r="K139" s="241"/>
      <c r="L139" s="245"/>
      <c r="M139" s="246"/>
      <c r="N139" s="247"/>
      <c r="O139" s="247"/>
      <c r="P139" s="247"/>
      <c r="Q139" s="247"/>
      <c r="R139" s="247"/>
      <c r="S139" s="247"/>
      <c r="T139" s="248"/>
      <c r="AT139" s="249" t="s">
        <v>148</v>
      </c>
      <c r="AU139" s="249" t="s">
        <v>83</v>
      </c>
      <c r="AV139" s="11" t="s">
        <v>83</v>
      </c>
      <c r="AW139" s="11" t="s">
        <v>32</v>
      </c>
      <c r="AX139" s="11" t="s">
        <v>76</v>
      </c>
      <c r="AY139" s="249" t="s">
        <v>138</v>
      </c>
    </row>
    <row r="140" s="12" customFormat="1">
      <c r="B140" s="250"/>
      <c r="C140" s="251"/>
      <c r="D140" s="237" t="s">
        <v>148</v>
      </c>
      <c r="E140" s="252" t="s">
        <v>1</v>
      </c>
      <c r="F140" s="253" t="s">
        <v>150</v>
      </c>
      <c r="G140" s="251"/>
      <c r="H140" s="254">
        <v>200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AT140" s="260" t="s">
        <v>148</v>
      </c>
      <c r="AU140" s="260" t="s">
        <v>83</v>
      </c>
      <c r="AV140" s="12" t="s">
        <v>85</v>
      </c>
      <c r="AW140" s="12" t="s">
        <v>32</v>
      </c>
      <c r="AX140" s="12" t="s">
        <v>76</v>
      </c>
      <c r="AY140" s="260" t="s">
        <v>138</v>
      </c>
    </row>
    <row r="141" s="1" customFormat="1" ht="24" customHeight="1">
      <c r="B141" s="36"/>
      <c r="C141" s="224" t="s">
        <v>85</v>
      </c>
      <c r="D141" s="224" t="s">
        <v>139</v>
      </c>
      <c r="E141" s="225" t="s">
        <v>151</v>
      </c>
      <c r="F141" s="226" t="s">
        <v>152</v>
      </c>
      <c r="G141" s="227" t="s">
        <v>153</v>
      </c>
      <c r="H141" s="228">
        <v>20</v>
      </c>
      <c r="I141" s="229"/>
      <c r="J141" s="230">
        <f>ROUND(I141*H141,2)</f>
        <v>0</v>
      </c>
      <c r="K141" s="226" t="s">
        <v>143</v>
      </c>
      <c r="L141" s="41"/>
      <c r="M141" s="231" t="s">
        <v>1</v>
      </c>
      <c r="N141" s="232" t="s">
        <v>41</v>
      </c>
      <c r="O141" s="84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AR141" s="235" t="s">
        <v>144</v>
      </c>
      <c r="AT141" s="235" t="s">
        <v>139</v>
      </c>
      <c r="AU141" s="235" t="s">
        <v>83</v>
      </c>
      <c r="AY141" s="15" t="s">
        <v>138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5" t="s">
        <v>83</v>
      </c>
      <c r="BK141" s="236">
        <f>ROUND(I141*H141,2)</f>
        <v>0</v>
      </c>
      <c r="BL141" s="15" t="s">
        <v>144</v>
      </c>
      <c r="BM141" s="235" t="s">
        <v>154</v>
      </c>
    </row>
    <row r="142" s="1" customFormat="1">
      <c r="B142" s="36"/>
      <c r="C142" s="37"/>
      <c r="D142" s="237" t="s">
        <v>146</v>
      </c>
      <c r="E142" s="37"/>
      <c r="F142" s="238" t="s">
        <v>155</v>
      </c>
      <c r="G142" s="37"/>
      <c r="H142" s="37"/>
      <c r="I142" s="149"/>
      <c r="J142" s="37"/>
      <c r="K142" s="37"/>
      <c r="L142" s="41"/>
      <c r="M142" s="239"/>
      <c r="N142" s="84"/>
      <c r="O142" s="84"/>
      <c r="P142" s="84"/>
      <c r="Q142" s="84"/>
      <c r="R142" s="84"/>
      <c r="S142" s="84"/>
      <c r="T142" s="85"/>
      <c r="AT142" s="15" t="s">
        <v>146</v>
      </c>
      <c r="AU142" s="15" t="s">
        <v>83</v>
      </c>
    </row>
    <row r="143" s="12" customFormat="1">
      <c r="B143" s="250"/>
      <c r="C143" s="251"/>
      <c r="D143" s="237" t="s">
        <v>148</v>
      </c>
      <c r="E143" s="252" t="s">
        <v>1</v>
      </c>
      <c r="F143" s="253" t="s">
        <v>156</v>
      </c>
      <c r="G143" s="251"/>
      <c r="H143" s="254">
        <v>20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AT143" s="260" t="s">
        <v>148</v>
      </c>
      <c r="AU143" s="260" t="s">
        <v>83</v>
      </c>
      <c r="AV143" s="12" t="s">
        <v>85</v>
      </c>
      <c r="AW143" s="12" t="s">
        <v>32</v>
      </c>
      <c r="AX143" s="12" t="s">
        <v>76</v>
      </c>
      <c r="AY143" s="260" t="s">
        <v>138</v>
      </c>
    </row>
    <row r="144" s="1" customFormat="1" ht="24" customHeight="1">
      <c r="B144" s="36"/>
      <c r="C144" s="224" t="s">
        <v>157</v>
      </c>
      <c r="D144" s="224" t="s">
        <v>139</v>
      </c>
      <c r="E144" s="225" t="s">
        <v>158</v>
      </c>
      <c r="F144" s="226" t="s">
        <v>159</v>
      </c>
      <c r="G144" s="227" t="s">
        <v>160</v>
      </c>
      <c r="H144" s="228">
        <v>36.128999999999998</v>
      </c>
      <c r="I144" s="229"/>
      <c r="J144" s="230">
        <f>ROUND(I144*H144,2)</f>
        <v>0</v>
      </c>
      <c r="K144" s="226" t="s">
        <v>143</v>
      </c>
      <c r="L144" s="41"/>
      <c r="M144" s="231" t="s">
        <v>1</v>
      </c>
      <c r="N144" s="232" t="s">
        <v>41</v>
      </c>
      <c r="O144" s="84"/>
      <c r="P144" s="233">
        <f>O144*H144</f>
        <v>0</v>
      </c>
      <c r="Q144" s="233">
        <v>0</v>
      </c>
      <c r="R144" s="233">
        <f>Q144*H144</f>
        <v>0</v>
      </c>
      <c r="S144" s="233">
        <v>0</v>
      </c>
      <c r="T144" s="234">
        <f>S144*H144</f>
        <v>0</v>
      </c>
      <c r="AR144" s="235" t="s">
        <v>144</v>
      </c>
      <c r="AT144" s="235" t="s">
        <v>139</v>
      </c>
      <c r="AU144" s="235" t="s">
        <v>83</v>
      </c>
      <c r="AY144" s="15" t="s">
        <v>138</v>
      </c>
      <c r="BE144" s="236">
        <f>IF(N144="základní",J144,0)</f>
        <v>0</v>
      </c>
      <c r="BF144" s="236">
        <f>IF(N144="snížená",J144,0)</f>
        <v>0</v>
      </c>
      <c r="BG144" s="236">
        <f>IF(N144="zákl. přenesená",J144,0)</f>
        <v>0</v>
      </c>
      <c r="BH144" s="236">
        <f>IF(N144="sníž. přenesená",J144,0)</f>
        <v>0</v>
      </c>
      <c r="BI144" s="236">
        <f>IF(N144="nulová",J144,0)</f>
        <v>0</v>
      </c>
      <c r="BJ144" s="15" t="s">
        <v>83</v>
      </c>
      <c r="BK144" s="236">
        <f>ROUND(I144*H144,2)</f>
        <v>0</v>
      </c>
      <c r="BL144" s="15" t="s">
        <v>144</v>
      </c>
      <c r="BM144" s="235" t="s">
        <v>161</v>
      </c>
    </row>
    <row r="145" s="1" customFormat="1">
      <c r="B145" s="36"/>
      <c r="C145" s="37"/>
      <c r="D145" s="237" t="s">
        <v>146</v>
      </c>
      <c r="E145" s="37"/>
      <c r="F145" s="238" t="s">
        <v>162</v>
      </c>
      <c r="G145" s="37"/>
      <c r="H145" s="37"/>
      <c r="I145" s="149"/>
      <c r="J145" s="37"/>
      <c r="K145" s="37"/>
      <c r="L145" s="41"/>
      <c r="M145" s="239"/>
      <c r="N145" s="84"/>
      <c r="O145" s="84"/>
      <c r="P145" s="84"/>
      <c r="Q145" s="84"/>
      <c r="R145" s="84"/>
      <c r="S145" s="84"/>
      <c r="T145" s="85"/>
      <c r="AT145" s="15" t="s">
        <v>146</v>
      </c>
      <c r="AU145" s="15" t="s">
        <v>83</v>
      </c>
    </row>
    <row r="146" s="11" customFormat="1">
      <c r="B146" s="240"/>
      <c r="C146" s="241"/>
      <c r="D146" s="237" t="s">
        <v>148</v>
      </c>
      <c r="E146" s="242" t="s">
        <v>1</v>
      </c>
      <c r="F146" s="243" t="s">
        <v>163</v>
      </c>
      <c r="G146" s="241"/>
      <c r="H146" s="242" t="s">
        <v>1</v>
      </c>
      <c r="I146" s="244"/>
      <c r="J146" s="241"/>
      <c r="K146" s="241"/>
      <c r="L146" s="245"/>
      <c r="M146" s="246"/>
      <c r="N146" s="247"/>
      <c r="O146" s="247"/>
      <c r="P146" s="247"/>
      <c r="Q146" s="247"/>
      <c r="R146" s="247"/>
      <c r="S146" s="247"/>
      <c r="T146" s="248"/>
      <c r="AT146" s="249" t="s">
        <v>148</v>
      </c>
      <c r="AU146" s="249" t="s">
        <v>83</v>
      </c>
      <c r="AV146" s="11" t="s">
        <v>83</v>
      </c>
      <c r="AW146" s="11" t="s">
        <v>32</v>
      </c>
      <c r="AX146" s="11" t="s">
        <v>76</v>
      </c>
      <c r="AY146" s="249" t="s">
        <v>138</v>
      </c>
    </row>
    <row r="147" s="12" customFormat="1">
      <c r="B147" s="250"/>
      <c r="C147" s="251"/>
      <c r="D147" s="237" t="s">
        <v>148</v>
      </c>
      <c r="E147" s="252" t="s">
        <v>1</v>
      </c>
      <c r="F147" s="253" t="s">
        <v>164</v>
      </c>
      <c r="G147" s="251"/>
      <c r="H147" s="254">
        <v>35.884999999999998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AT147" s="260" t="s">
        <v>148</v>
      </c>
      <c r="AU147" s="260" t="s">
        <v>83</v>
      </c>
      <c r="AV147" s="12" t="s">
        <v>85</v>
      </c>
      <c r="AW147" s="12" t="s">
        <v>32</v>
      </c>
      <c r="AX147" s="12" t="s">
        <v>76</v>
      </c>
      <c r="AY147" s="260" t="s">
        <v>138</v>
      </c>
    </row>
    <row r="148" s="11" customFormat="1">
      <c r="B148" s="240"/>
      <c r="C148" s="241"/>
      <c r="D148" s="237" t="s">
        <v>148</v>
      </c>
      <c r="E148" s="242" t="s">
        <v>1</v>
      </c>
      <c r="F148" s="243" t="s">
        <v>165</v>
      </c>
      <c r="G148" s="241"/>
      <c r="H148" s="242" t="s">
        <v>1</v>
      </c>
      <c r="I148" s="244"/>
      <c r="J148" s="241"/>
      <c r="K148" s="241"/>
      <c r="L148" s="245"/>
      <c r="M148" s="246"/>
      <c r="N148" s="247"/>
      <c r="O148" s="247"/>
      <c r="P148" s="247"/>
      <c r="Q148" s="247"/>
      <c r="R148" s="247"/>
      <c r="S148" s="247"/>
      <c r="T148" s="248"/>
      <c r="AT148" s="249" t="s">
        <v>148</v>
      </c>
      <c r="AU148" s="249" t="s">
        <v>83</v>
      </c>
      <c r="AV148" s="11" t="s">
        <v>83</v>
      </c>
      <c r="AW148" s="11" t="s">
        <v>32</v>
      </c>
      <c r="AX148" s="11" t="s">
        <v>76</v>
      </c>
      <c r="AY148" s="249" t="s">
        <v>138</v>
      </c>
    </row>
    <row r="149" s="12" customFormat="1">
      <c r="B149" s="250"/>
      <c r="C149" s="251"/>
      <c r="D149" s="237" t="s">
        <v>148</v>
      </c>
      <c r="E149" s="252" t="s">
        <v>1</v>
      </c>
      <c r="F149" s="253" t="s">
        <v>166</v>
      </c>
      <c r="G149" s="251"/>
      <c r="H149" s="254">
        <v>0.244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AT149" s="260" t="s">
        <v>148</v>
      </c>
      <c r="AU149" s="260" t="s">
        <v>83</v>
      </c>
      <c r="AV149" s="12" t="s">
        <v>85</v>
      </c>
      <c r="AW149" s="12" t="s">
        <v>32</v>
      </c>
      <c r="AX149" s="12" t="s">
        <v>76</v>
      </c>
      <c r="AY149" s="260" t="s">
        <v>138</v>
      </c>
    </row>
    <row r="150" s="1" customFormat="1" ht="24" customHeight="1">
      <c r="B150" s="36"/>
      <c r="C150" s="224" t="s">
        <v>167</v>
      </c>
      <c r="D150" s="224" t="s">
        <v>139</v>
      </c>
      <c r="E150" s="225" t="s">
        <v>168</v>
      </c>
      <c r="F150" s="226" t="s">
        <v>169</v>
      </c>
      <c r="G150" s="227" t="s">
        <v>160</v>
      </c>
      <c r="H150" s="228">
        <v>421.46300000000002</v>
      </c>
      <c r="I150" s="229"/>
      <c r="J150" s="230">
        <f>ROUND(I150*H150,2)</f>
        <v>0</v>
      </c>
      <c r="K150" s="226" t="s">
        <v>143</v>
      </c>
      <c r="L150" s="41"/>
      <c r="M150" s="231" t="s">
        <v>1</v>
      </c>
      <c r="N150" s="232" t="s">
        <v>41</v>
      </c>
      <c r="O150" s="84"/>
      <c r="P150" s="233">
        <f>O150*H150</f>
        <v>0</v>
      </c>
      <c r="Q150" s="233">
        <v>0</v>
      </c>
      <c r="R150" s="233">
        <f>Q150*H150</f>
        <v>0</v>
      </c>
      <c r="S150" s="233">
        <v>0</v>
      </c>
      <c r="T150" s="234">
        <f>S150*H150</f>
        <v>0</v>
      </c>
      <c r="AR150" s="235" t="s">
        <v>144</v>
      </c>
      <c r="AT150" s="235" t="s">
        <v>139</v>
      </c>
      <c r="AU150" s="235" t="s">
        <v>83</v>
      </c>
      <c r="AY150" s="15" t="s">
        <v>138</v>
      </c>
      <c r="BE150" s="236">
        <f>IF(N150="základní",J150,0)</f>
        <v>0</v>
      </c>
      <c r="BF150" s="236">
        <f>IF(N150="snížená",J150,0)</f>
        <v>0</v>
      </c>
      <c r="BG150" s="236">
        <f>IF(N150="zákl. přenesená",J150,0)</f>
        <v>0</v>
      </c>
      <c r="BH150" s="236">
        <f>IF(N150="sníž. přenesená",J150,0)</f>
        <v>0</v>
      </c>
      <c r="BI150" s="236">
        <f>IF(N150="nulová",J150,0)</f>
        <v>0</v>
      </c>
      <c r="BJ150" s="15" t="s">
        <v>83</v>
      </c>
      <c r="BK150" s="236">
        <f>ROUND(I150*H150,2)</f>
        <v>0</v>
      </c>
      <c r="BL150" s="15" t="s">
        <v>144</v>
      </c>
      <c r="BM150" s="235" t="s">
        <v>170</v>
      </c>
    </row>
    <row r="151" s="1" customFormat="1">
      <c r="B151" s="36"/>
      <c r="C151" s="37"/>
      <c r="D151" s="237" t="s">
        <v>146</v>
      </c>
      <c r="E151" s="37"/>
      <c r="F151" s="238" t="s">
        <v>171</v>
      </c>
      <c r="G151" s="37"/>
      <c r="H151" s="37"/>
      <c r="I151" s="149"/>
      <c r="J151" s="37"/>
      <c r="K151" s="37"/>
      <c r="L151" s="41"/>
      <c r="M151" s="239"/>
      <c r="N151" s="84"/>
      <c r="O151" s="84"/>
      <c r="P151" s="84"/>
      <c r="Q151" s="84"/>
      <c r="R151" s="84"/>
      <c r="S151" s="84"/>
      <c r="T151" s="85"/>
      <c r="AT151" s="15" t="s">
        <v>146</v>
      </c>
      <c r="AU151" s="15" t="s">
        <v>83</v>
      </c>
    </row>
    <row r="152" s="11" customFormat="1">
      <c r="B152" s="240"/>
      <c r="C152" s="241"/>
      <c r="D152" s="237" t="s">
        <v>148</v>
      </c>
      <c r="E152" s="242" t="s">
        <v>1</v>
      </c>
      <c r="F152" s="243" t="s">
        <v>172</v>
      </c>
      <c r="G152" s="241"/>
      <c r="H152" s="242" t="s">
        <v>1</v>
      </c>
      <c r="I152" s="244"/>
      <c r="J152" s="241"/>
      <c r="K152" s="241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148</v>
      </c>
      <c r="AU152" s="249" t="s">
        <v>83</v>
      </c>
      <c r="AV152" s="11" t="s">
        <v>83</v>
      </c>
      <c r="AW152" s="11" t="s">
        <v>32</v>
      </c>
      <c r="AX152" s="11" t="s">
        <v>76</v>
      </c>
      <c r="AY152" s="249" t="s">
        <v>138</v>
      </c>
    </row>
    <row r="153" s="11" customFormat="1">
      <c r="B153" s="240"/>
      <c r="C153" s="241"/>
      <c r="D153" s="237" t="s">
        <v>148</v>
      </c>
      <c r="E153" s="242" t="s">
        <v>1</v>
      </c>
      <c r="F153" s="243" t="s">
        <v>163</v>
      </c>
      <c r="G153" s="241"/>
      <c r="H153" s="242" t="s">
        <v>1</v>
      </c>
      <c r="I153" s="244"/>
      <c r="J153" s="241"/>
      <c r="K153" s="241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148</v>
      </c>
      <c r="AU153" s="249" t="s">
        <v>83</v>
      </c>
      <c r="AV153" s="11" t="s">
        <v>83</v>
      </c>
      <c r="AW153" s="11" t="s">
        <v>32</v>
      </c>
      <c r="AX153" s="11" t="s">
        <v>76</v>
      </c>
      <c r="AY153" s="249" t="s">
        <v>138</v>
      </c>
    </row>
    <row r="154" s="12" customFormat="1">
      <c r="B154" s="250"/>
      <c r="C154" s="251"/>
      <c r="D154" s="237" t="s">
        <v>148</v>
      </c>
      <c r="E154" s="252" t="s">
        <v>1</v>
      </c>
      <c r="F154" s="253" t="s">
        <v>173</v>
      </c>
      <c r="G154" s="251"/>
      <c r="H154" s="254">
        <v>405.5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AT154" s="260" t="s">
        <v>148</v>
      </c>
      <c r="AU154" s="260" t="s">
        <v>83</v>
      </c>
      <c r="AV154" s="12" t="s">
        <v>85</v>
      </c>
      <c r="AW154" s="12" t="s">
        <v>32</v>
      </c>
      <c r="AX154" s="12" t="s">
        <v>76</v>
      </c>
      <c r="AY154" s="260" t="s">
        <v>138</v>
      </c>
    </row>
    <row r="155" s="11" customFormat="1">
      <c r="B155" s="240"/>
      <c r="C155" s="241"/>
      <c r="D155" s="237" t="s">
        <v>148</v>
      </c>
      <c r="E155" s="242" t="s">
        <v>1</v>
      </c>
      <c r="F155" s="243" t="s">
        <v>165</v>
      </c>
      <c r="G155" s="241"/>
      <c r="H155" s="242" t="s">
        <v>1</v>
      </c>
      <c r="I155" s="244"/>
      <c r="J155" s="241"/>
      <c r="K155" s="241"/>
      <c r="L155" s="245"/>
      <c r="M155" s="246"/>
      <c r="N155" s="247"/>
      <c r="O155" s="247"/>
      <c r="P155" s="247"/>
      <c r="Q155" s="247"/>
      <c r="R155" s="247"/>
      <c r="S155" s="247"/>
      <c r="T155" s="248"/>
      <c r="AT155" s="249" t="s">
        <v>148</v>
      </c>
      <c r="AU155" s="249" t="s">
        <v>83</v>
      </c>
      <c r="AV155" s="11" t="s">
        <v>83</v>
      </c>
      <c r="AW155" s="11" t="s">
        <v>32</v>
      </c>
      <c r="AX155" s="11" t="s">
        <v>76</v>
      </c>
      <c r="AY155" s="249" t="s">
        <v>138</v>
      </c>
    </row>
    <row r="156" s="12" customFormat="1">
      <c r="B156" s="250"/>
      <c r="C156" s="251"/>
      <c r="D156" s="237" t="s">
        <v>148</v>
      </c>
      <c r="E156" s="252" t="s">
        <v>1</v>
      </c>
      <c r="F156" s="253" t="s">
        <v>174</v>
      </c>
      <c r="G156" s="251"/>
      <c r="H156" s="254">
        <v>2.7549999999999999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148</v>
      </c>
      <c r="AU156" s="260" t="s">
        <v>83</v>
      </c>
      <c r="AV156" s="12" t="s">
        <v>85</v>
      </c>
      <c r="AW156" s="12" t="s">
        <v>32</v>
      </c>
      <c r="AX156" s="12" t="s">
        <v>76</v>
      </c>
      <c r="AY156" s="260" t="s">
        <v>138</v>
      </c>
    </row>
    <row r="157" s="11" customFormat="1">
      <c r="B157" s="240"/>
      <c r="C157" s="241"/>
      <c r="D157" s="237" t="s">
        <v>148</v>
      </c>
      <c r="E157" s="242" t="s">
        <v>1</v>
      </c>
      <c r="F157" s="243" t="s">
        <v>175</v>
      </c>
      <c r="G157" s="241"/>
      <c r="H157" s="242" t="s">
        <v>1</v>
      </c>
      <c r="I157" s="244"/>
      <c r="J157" s="241"/>
      <c r="K157" s="241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148</v>
      </c>
      <c r="AU157" s="249" t="s">
        <v>83</v>
      </c>
      <c r="AV157" s="11" t="s">
        <v>83</v>
      </c>
      <c r="AW157" s="11" t="s">
        <v>32</v>
      </c>
      <c r="AX157" s="11" t="s">
        <v>76</v>
      </c>
      <c r="AY157" s="249" t="s">
        <v>138</v>
      </c>
    </row>
    <row r="158" s="11" customFormat="1">
      <c r="B158" s="240"/>
      <c r="C158" s="241"/>
      <c r="D158" s="237" t="s">
        <v>148</v>
      </c>
      <c r="E158" s="242" t="s">
        <v>1</v>
      </c>
      <c r="F158" s="243" t="s">
        <v>176</v>
      </c>
      <c r="G158" s="241"/>
      <c r="H158" s="242" t="s">
        <v>1</v>
      </c>
      <c r="I158" s="244"/>
      <c r="J158" s="241"/>
      <c r="K158" s="241"/>
      <c r="L158" s="245"/>
      <c r="M158" s="246"/>
      <c r="N158" s="247"/>
      <c r="O158" s="247"/>
      <c r="P158" s="247"/>
      <c r="Q158" s="247"/>
      <c r="R158" s="247"/>
      <c r="S158" s="247"/>
      <c r="T158" s="248"/>
      <c r="AT158" s="249" t="s">
        <v>148</v>
      </c>
      <c r="AU158" s="249" t="s">
        <v>83</v>
      </c>
      <c r="AV158" s="11" t="s">
        <v>83</v>
      </c>
      <c r="AW158" s="11" t="s">
        <v>32</v>
      </c>
      <c r="AX158" s="11" t="s">
        <v>76</v>
      </c>
      <c r="AY158" s="249" t="s">
        <v>138</v>
      </c>
    </row>
    <row r="159" s="12" customFormat="1">
      <c r="B159" s="250"/>
      <c r="C159" s="251"/>
      <c r="D159" s="237" t="s">
        <v>148</v>
      </c>
      <c r="E159" s="252" t="s">
        <v>1</v>
      </c>
      <c r="F159" s="253" t="s">
        <v>177</v>
      </c>
      <c r="G159" s="251"/>
      <c r="H159" s="254">
        <v>13.208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AT159" s="260" t="s">
        <v>148</v>
      </c>
      <c r="AU159" s="260" t="s">
        <v>83</v>
      </c>
      <c r="AV159" s="12" t="s">
        <v>85</v>
      </c>
      <c r="AW159" s="12" t="s">
        <v>32</v>
      </c>
      <c r="AX159" s="12" t="s">
        <v>76</v>
      </c>
      <c r="AY159" s="260" t="s">
        <v>138</v>
      </c>
    </row>
    <row r="160" s="1" customFormat="1" ht="24" customHeight="1">
      <c r="B160" s="36"/>
      <c r="C160" s="224" t="s">
        <v>8</v>
      </c>
      <c r="D160" s="224" t="s">
        <v>139</v>
      </c>
      <c r="E160" s="225" t="s">
        <v>178</v>
      </c>
      <c r="F160" s="226" t="s">
        <v>179</v>
      </c>
      <c r="G160" s="227" t="s">
        <v>160</v>
      </c>
      <c r="H160" s="228">
        <v>50.203000000000003</v>
      </c>
      <c r="I160" s="229"/>
      <c r="J160" s="230">
        <f>ROUND(I160*H160,2)</f>
        <v>0</v>
      </c>
      <c r="K160" s="226" t="s">
        <v>143</v>
      </c>
      <c r="L160" s="41"/>
      <c r="M160" s="231" t="s">
        <v>1</v>
      </c>
      <c r="N160" s="232" t="s">
        <v>41</v>
      </c>
      <c r="O160" s="84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AR160" s="235" t="s">
        <v>144</v>
      </c>
      <c r="AT160" s="235" t="s">
        <v>139</v>
      </c>
      <c r="AU160" s="235" t="s">
        <v>83</v>
      </c>
      <c r="AY160" s="15" t="s">
        <v>138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5" t="s">
        <v>83</v>
      </c>
      <c r="BK160" s="236">
        <f>ROUND(I160*H160,2)</f>
        <v>0</v>
      </c>
      <c r="BL160" s="15" t="s">
        <v>144</v>
      </c>
      <c r="BM160" s="235" t="s">
        <v>180</v>
      </c>
    </row>
    <row r="161" s="1" customFormat="1">
      <c r="B161" s="36"/>
      <c r="C161" s="37"/>
      <c r="D161" s="237" t="s">
        <v>146</v>
      </c>
      <c r="E161" s="37"/>
      <c r="F161" s="238" t="s">
        <v>181</v>
      </c>
      <c r="G161" s="37"/>
      <c r="H161" s="37"/>
      <c r="I161" s="149"/>
      <c r="J161" s="37"/>
      <c r="K161" s="37"/>
      <c r="L161" s="41"/>
      <c r="M161" s="239"/>
      <c r="N161" s="84"/>
      <c r="O161" s="84"/>
      <c r="P161" s="84"/>
      <c r="Q161" s="84"/>
      <c r="R161" s="84"/>
      <c r="S161" s="84"/>
      <c r="T161" s="85"/>
      <c r="AT161" s="15" t="s">
        <v>146</v>
      </c>
      <c r="AU161" s="15" t="s">
        <v>83</v>
      </c>
    </row>
    <row r="162" s="11" customFormat="1">
      <c r="B162" s="240"/>
      <c r="C162" s="241"/>
      <c r="D162" s="237" t="s">
        <v>148</v>
      </c>
      <c r="E162" s="242" t="s">
        <v>1</v>
      </c>
      <c r="F162" s="243" t="s">
        <v>172</v>
      </c>
      <c r="G162" s="241"/>
      <c r="H162" s="242" t="s">
        <v>1</v>
      </c>
      <c r="I162" s="244"/>
      <c r="J162" s="241"/>
      <c r="K162" s="241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148</v>
      </c>
      <c r="AU162" s="249" t="s">
        <v>83</v>
      </c>
      <c r="AV162" s="11" t="s">
        <v>83</v>
      </c>
      <c r="AW162" s="11" t="s">
        <v>32</v>
      </c>
      <c r="AX162" s="11" t="s">
        <v>76</v>
      </c>
      <c r="AY162" s="249" t="s">
        <v>138</v>
      </c>
    </row>
    <row r="163" s="11" customFormat="1">
      <c r="B163" s="240"/>
      <c r="C163" s="241"/>
      <c r="D163" s="237" t="s">
        <v>148</v>
      </c>
      <c r="E163" s="242" t="s">
        <v>1</v>
      </c>
      <c r="F163" s="243" t="s">
        <v>163</v>
      </c>
      <c r="G163" s="241"/>
      <c r="H163" s="242" t="s">
        <v>1</v>
      </c>
      <c r="I163" s="244"/>
      <c r="J163" s="241"/>
      <c r="K163" s="241"/>
      <c r="L163" s="245"/>
      <c r="M163" s="246"/>
      <c r="N163" s="247"/>
      <c r="O163" s="247"/>
      <c r="P163" s="247"/>
      <c r="Q163" s="247"/>
      <c r="R163" s="247"/>
      <c r="S163" s="247"/>
      <c r="T163" s="248"/>
      <c r="AT163" s="249" t="s">
        <v>148</v>
      </c>
      <c r="AU163" s="249" t="s">
        <v>83</v>
      </c>
      <c r="AV163" s="11" t="s">
        <v>83</v>
      </c>
      <c r="AW163" s="11" t="s">
        <v>32</v>
      </c>
      <c r="AX163" s="11" t="s">
        <v>76</v>
      </c>
      <c r="AY163" s="249" t="s">
        <v>138</v>
      </c>
    </row>
    <row r="164" s="12" customFormat="1">
      <c r="B164" s="250"/>
      <c r="C164" s="251"/>
      <c r="D164" s="237" t="s">
        <v>148</v>
      </c>
      <c r="E164" s="252" t="s">
        <v>1</v>
      </c>
      <c r="F164" s="253" t="s">
        <v>182</v>
      </c>
      <c r="G164" s="251"/>
      <c r="H164" s="254">
        <v>49.927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AT164" s="260" t="s">
        <v>148</v>
      </c>
      <c r="AU164" s="260" t="s">
        <v>83</v>
      </c>
      <c r="AV164" s="12" t="s">
        <v>85</v>
      </c>
      <c r="AW164" s="12" t="s">
        <v>32</v>
      </c>
      <c r="AX164" s="12" t="s">
        <v>76</v>
      </c>
      <c r="AY164" s="260" t="s">
        <v>138</v>
      </c>
    </row>
    <row r="165" s="11" customFormat="1">
      <c r="B165" s="240"/>
      <c r="C165" s="241"/>
      <c r="D165" s="237" t="s">
        <v>148</v>
      </c>
      <c r="E165" s="242" t="s">
        <v>1</v>
      </c>
      <c r="F165" s="243" t="s">
        <v>165</v>
      </c>
      <c r="G165" s="241"/>
      <c r="H165" s="242" t="s">
        <v>1</v>
      </c>
      <c r="I165" s="244"/>
      <c r="J165" s="241"/>
      <c r="K165" s="241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148</v>
      </c>
      <c r="AU165" s="249" t="s">
        <v>83</v>
      </c>
      <c r="AV165" s="11" t="s">
        <v>83</v>
      </c>
      <c r="AW165" s="11" t="s">
        <v>32</v>
      </c>
      <c r="AX165" s="11" t="s">
        <v>76</v>
      </c>
      <c r="AY165" s="249" t="s">
        <v>138</v>
      </c>
    </row>
    <row r="166" s="12" customFormat="1">
      <c r="B166" s="250"/>
      <c r="C166" s="251"/>
      <c r="D166" s="237" t="s">
        <v>148</v>
      </c>
      <c r="E166" s="252" t="s">
        <v>1</v>
      </c>
      <c r="F166" s="253" t="s">
        <v>183</v>
      </c>
      <c r="G166" s="251"/>
      <c r="H166" s="254">
        <v>0.27600000000000002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AT166" s="260" t="s">
        <v>148</v>
      </c>
      <c r="AU166" s="260" t="s">
        <v>83</v>
      </c>
      <c r="AV166" s="12" t="s">
        <v>85</v>
      </c>
      <c r="AW166" s="12" t="s">
        <v>32</v>
      </c>
      <c r="AX166" s="12" t="s">
        <v>76</v>
      </c>
      <c r="AY166" s="260" t="s">
        <v>138</v>
      </c>
    </row>
    <row r="167" s="1" customFormat="1" ht="24" customHeight="1">
      <c r="B167" s="36"/>
      <c r="C167" s="224" t="s">
        <v>184</v>
      </c>
      <c r="D167" s="224" t="s">
        <v>139</v>
      </c>
      <c r="E167" s="225" t="s">
        <v>185</v>
      </c>
      <c r="F167" s="226" t="s">
        <v>186</v>
      </c>
      <c r="G167" s="227" t="s">
        <v>160</v>
      </c>
      <c r="H167" s="228">
        <v>586.38400000000001</v>
      </c>
      <c r="I167" s="229"/>
      <c r="J167" s="230">
        <f>ROUND(I167*H167,2)</f>
        <v>0</v>
      </c>
      <c r="K167" s="226" t="s">
        <v>143</v>
      </c>
      <c r="L167" s="41"/>
      <c r="M167" s="231" t="s">
        <v>1</v>
      </c>
      <c r="N167" s="232" t="s">
        <v>41</v>
      </c>
      <c r="O167" s="84"/>
      <c r="P167" s="233">
        <f>O167*H167</f>
        <v>0</v>
      </c>
      <c r="Q167" s="233">
        <v>0</v>
      </c>
      <c r="R167" s="233">
        <f>Q167*H167</f>
        <v>0</v>
      </c>
      <c r="S167" s="233">
        <v>0</v>
      </c>
      <c r="T167" s="234">
        <f>S167*H167</f>
        <v>0</v>
      </c>
      <c r="AR167" s="235" t="s">
        <v>144</v>
      </c>
      <c r="AT167" s="235" t="s">
        <v>139</v>
      </c>
      <c r="AU167" s="235" t="s">
        <v>83</v>
      </c>
      <c r="AY167" s="15" t="s">
        <v>138</v>
      </c>
      <c r="BE167" s="236">
        <f>IF(N167="základní",J167,0)</f>
        <v>0</v>
      </c>
      <c r="BF167" s="236">
        <f>IF(N167="snížená",J167,0)</f>
        <v>0</v>
      </c>
      <c r="BG167" s="236">
        <f>IF(N167="zákl. přenesená",J167,0)</f>
        <v>0</v>
      </c>
      <c r="BH167" s="236">
        <f>IF(N167="sníž. přenesená",J167,0)</f>
        <v>0</v>
      </c>
      <c r="BI167" s="236">
        <f>IF(N167="nulová",J167,0)</f>
        <v>0</v>
      </c>
      <c r="BJ167" s="15" t="s">
        <v>83</v>
      </c>
      <c r="BK167" s="236">
        <f>ROUND(I167*H167,2)</f>
        <v>0</v>
      </c>
      <c r="BL167" s="15" t="s">
        <v>144</v>
      </c>
      <c r="BM167" s="235" t="s">
        <v>187</v>
      </c>
    </row>
    <row r="168" s="1" customFormat="1">
      <c r="B168" s="36"/>
      <c r="C168" s="37"/>
      <c r="D168" s="237" t="s">
        <v>146</v>
      </c>
      <c r="E168" s="37"/>
      <c r="F168" s="238" t="s">
        <v>188</v>
      </c>
      <c r="G168" s="37"/>
      <c r="H168" s="37"/>
      <c r="I168" s="149"/>
      <c r="J168" s="37"/>
      <c r="K168" s="37"/>
      <c r="L168" s="41"/>
      <c r="M168" s="239"/>
      <c r="N168" s="84"/>
      <c r="O168" s="84"/>
      <c r="P168" s="84"/>
      <c r="Q168" s="84"/>
      <c r="R168" s="84"/>
      <c r="S168" s="84"/>
      <c r="T168" s="85"/>
      <c r="AT168" s="15" t="s">
        <v>146</v>
      </c>
      <c r="AU168" s="15" t="s">
        <v>83</v>
      </c>
    </row>
    <row r="169" s="11" customFormat="1">
      <c r="B169" s="240"/>
      <c r="C169" s="241"/>
      <c r="D169" s="237" t="s">
        <v>148</v>
      </c>
      <c r="E169" s="242" t="s">
        <v>1</v>
      </c>
      <c r="F169" s="243" t="s">
        <v>172</v>
      </c>
      <c r="G169" s="241"/>
      <c r="H169" s="242" t="s">
        <v>1</v>
      </c>
      <c r="I169" s="244"/>
      <c r="J169" s="241"/>
      <c r="K169" s="241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148</v>
      </c>
      <c r="AU169" s="249" t="s">
        <v>83</v>
      </c>
      <c r="AV169" s="11" t="s">
        <v>83</v>
      </c>
      <c r="AW169" s="11" t="s">
        <v>32</v>
      </c>
      <c r="AX169" s="11" t="s">
        <v>76</v>
      </c>
      <c r="AY169" s="249" t="s">
        <v>138</v>
      </c>
    </row>
    <row r="170" s="11" customFormat="1">
      <c r="B170" s="240"/>
      <c r="C170" s="241"/>
      <c r="D170" s="237" t="s">
        <v>148</v>
      </c>
      <c r="E170" s="242" t="s">
        <v>1</v>
      </c>
      <c r="F170" s="243" t="s">
        <v>163</v>
      </c>
      <c r="G170" s="241"/>
      <c r="H170" s="242" t="s">
        <v>1</v>
      </c>
      <c r="I170" s="244"/>
      <c r="J170" s="241"/>
      <c r="K170" s="241"/>
      <c r="L170" s="245"/>
      <c r="M170" s="246"/>
      <c r="N170" s="247"/>
      <c r="O170" s="247"/>
      <c r="P170" s="247"/>
      <c r="Q170" s="247"/>
      <c r="R170" s="247"/>
      <c r="S170" s="247"/>
      <c r="T170" s="248"/>
      <c r="AT170" s="249" t="s">
        <v>148</v>
      </c>
      <c r="AU170" s="249" t="s">
        <v>83</v>
      </c>
      <c r="AV170" s="11" t="s">
        <v>83</v>
      </c>
      <c r="AW170" s="11" t="s">
        <v>32</v>
      </c>
      <c r="AX170" s="11" t="s">
        <v>76</v>
      </c>
      <c r="AY170" s="249" t="s">
        <v>138</v>
      </c>
    </row>
    <row r="171" s="12" customFormat="1">
      <c r="B171" s="250"/>
      <c r="C171" s="251"/>
      <c r="D171" s="237" t="s">
        <v>148</v>
      </c>
      <c r="E171" s="252" t="s">
        <v>1</v>
      </c>
      <c r="F171" s="253" t="s">
        <v>189</v>
      </c>
      <c r="G171" s="251"/>
      <c r="H171" s="254">
        <v>564.17399999999998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AT171" s="260" t="s">
        <v>148</v>
      </c>
      <c r="AU171" s="260" t="s">
        <v>83</v>
      </c>
      <c r="AV171" s="12" t="s">
        <v>85</v>
      </c>
      <c r="AW171" s="12" t="s">
        <v>32</v>
      </c>
      <c r="AX171" s="12" t="s">
        <v>76</v>
      </c>
      <c r="AY171" s="260" t="s">
        <v>138</v>
      </c>
    </row>
    <row r="172" s="11" customFormat="1">
      <c r="B172" s="240"/>
      <c r="C172" s="241"/>
      <c r="D172" s="237" t="s">
        <v>148</v>
      </c>
      <c r="E172" s="242" t="s">
        <v>1</v>
      </c>
      <c r="F172" s="243" t="s">
        <v>165</v>
      </c>
      <c r="G172" s="241"/>
      <c r="H172" s="242" t="s">
        <v>1</v>
      </c>
      <c r="I172" s="244"/>
      <c r="J172" s="241"/>
      <c r="K172" s="241"/>
      <c r="L172" s="245"/>
      <c r="M172" s="246"/>
      <c r="N172" s="247"/>
      <c r="O172" s="247"/>
      <c r="P172" s="247"/>
      <c r="Q172" s="247"/>
      <c r="R172" s="247"/>
      <c r="S172" s="247"/>
      <c r="T172" s="248"/>
      <c r="AT172" s="249" t="s">
        <v>148</v>
      </c>
      <c r="AU172" s="249" t="s">
        <v>83</v>
      </c>
      <c r="AV172" s="11" t="s">
        <v>83</v>
      </c>
      <c r="AW172" s="11" t="s">
        <v>32</v>
      </c>
      <c r="AX172" s="11" t="s">
        <v>76</v>
      </c>
      <c r="AY172" s="249" t="s">
        <v>138</v>
      </c>
    </row>
    <row r="173" s="12" customFormat="1">
      <c r="B173" s="250"/>
      <c r="C173" s="251"/>
      <c r="D173" s="237" t="s">
        <v>148</v>
      </c>
      <c r="E173" s="252" t="s">
        <v>1</v>
      </c>
      <c r="F173" s="253" t="s">
        <v>190</v>
      </c>
      <c r="G173" s="251"/>
      <c r="H173" s="254">
        <v>3.8330000000000002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AT173" s="260" t="s">
        <v>148</v>
      </c>
      <c r="AU173" s="260" t="s">
        <v>83</v>
      </c>
      <c r="AV173" s="12" t="s">
        <v>85</v>
      </c>
      <c r="AW173" s="12" t="s">
        <v>32</v>
      </c>
      <c r="AX173" s="12" t="s">
        <v>76</v>
      </c>
      <c r="AY173" s="260" t="s">
        <v>138</v>
      </c>
    </row>
    <row r="174" s="11" customFormat="1">
      <c r="B174" s="240"/>
      <c r="C174" s="241"/>
      <c r="D174" s="237" t="s">
        <v>148</v>
      </c>
      <c r="E174" s="242" t="s">
        <v>1</v>
      </c>
      <c r="F174" s="243" t="s">
        <v>175</v>
      </c>
      <c r="G174" s="241"/>
      <c r="H174" s="242" t="s">
        <v>1</v>
      </c>
      <c r="I174" s="244"/>
      <c r="J174" s="241"/>
      <c r="K174" s="241"/>
      <c r="L174" s="245"/>
      <c r="M174" s="246"/>
      <c r="N174" s="247"/>
      <c r="O174" s="247"/>
      <c r="P174" s="247"/>
      <c r="Q174" s="247"/>
      <c r="R174" s="247"/>
      <c r="S174" s="247"/>
      <c r="T174" s="248"/>
      <c r="AT174" s="249" t="s">
        <v>148</v>
      </c>
      <c r="AU174" s="249" t="s">
        <v>83</v>
      </c>
      <c r="AV174" s="11" t="s">
        <v>83</v>
      </c>
      <c r="AW174" s="11" t="s">
        <v>32</v>
      </c>
      <c r="AX174" s="11" t="s">
        <v>76</v>
      </c>
      <c r="AY174" s="249" t="s">
        <v>138</v>
      </c>
    </row>
    <row r="175" s="11" customFormat="1">
      <c r="B175" s="240"/>
      <c r="C175" s="241"/>
      <c r="D175" s="237" t="s">
        <v>148</v>
      </c>
      <c r="E175" s="242" t="s">
        <v>1</v>
      </c>
      <c r="F175" s="243" t="s">
        <v>191</v>
      </c>
      <c r="G175" s="241"/>
      <c r="H175" s="242" t="s">
        <v>1</v>
      </c>
      <c r="I175" s="244"/>
      <c r="J175" s="241"/>
      <c r="K175" s="241"/>
      <c r="L175" s="245"/>
      <c r="M175" s="246"/>
      <c r="N175" s="247"/>
      <c r="O175" s="247"/>
      <c r="P175" s="247"/>
      <c r="Q175" s="247"/>
      <c r="R175" s="247"/>
      <c r="S175" s="247"/>
      <c r="T175" s="248"/>
      <c r="AT175" s="249" t="s">
        <v>148</v>
      </c>
      <c r="AU175" s="249" t="s">
        <v>83</v>
      </c>
      <c r="AV175" s="11" t="s">
        <v>83</v>
      </c>
      <c r="AW175" s="11" t="s">
        <v>32</v>
      </c>
      <c r="AX175" s="11" t="s">
        <v>76</v>
      </c>
      <c r="AY175" s="249" t="s">
        <v>138</v>
      </c>
    </row>
    <row r="176" s="12" customFormat="1">
      <c r="B176" s="250"/>
      <c r="C176" s="251"/>
      <c r="D176" s="237" t="s">
        <v>148</v>
      </c>
      <c r="E176" s="252" t="s">
        <v>1</v>
      </c>
      <c r="F176" s="253" t="s">
        <v>192</v>
      </c>
      <c r="G176" s="251"/>
      <c r="H176" s="254">
        <v>18.376999999999999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AT176" s="260" t="s">
        <v>148</v>
      </c>
      <c r="AU176" s="260" t="s">
        <v>83</v>
      </c>
      <c r="AV176" s="12" t="s">
        <v>85</v>
      </c>
      <c r="AW176" s="12" t="s">
        <v>32</v>
      </c>
      <c r="AX176" s="12" t="s">
        <v>76</v>
      </c>
      <c r="AY176" s="260" t="s">
        <v>138</v>
      </c>
    </row>
    <row r="177" s="1" customFormat="1" ht="24" customHeight="1">
      <c r="B177" s="36"/>
      <c r="C177" s="224" t="s">
        <v>193</v>
      </c>
      <c r="D177" s="224" t="s">
        <v>139</v>
      </c>
      <c r="E177" s="225" t="s">
        <v>194</v>
      </c>
      <c r="F177" s="226" t="s">
        <v>195</v>
      </c>
      <c r="G177" s="227" t="s">
        <v>160</v>
      </c>
      <c r="H177" s="228">
        <v>190.976</v>
      </c>
      <c r="I177" s="229"/>
      <c r="J177" s="230">
        <f>ROUND(I177*H177,2)</f>
        <v>0</v>
      </c>
      <c r="K177" s="226" t="s">
        <v>143</v>
      </c>
      <c r="L177" s="41"/>
      <c r="M177" s="231" t="s">
        <v>1</v>
      </c>
      <c r="N177" s="232" t="s">
        <v>41</v>
      </c>
      <c r="O177" s="84"/>
      <c r="P177" s="233">
        <f>O177*H177</f>
        <v>0</v>
      </c>
      <c r="Q177" s="233">
        <v>0</v>
      </c>
      <c r="R177" s="233">
        <f>Q177*H177</f>
        <v>0</v>
      </c>
      <c r="S177" s="233">
        <v>0</v>
      </c>
      <c r="T177" s="234">
        <f>S177*H177</f>
        <v>0</v>
      </c>
      <c r="AR177" s="235" t="s">
        <v>144</v>
      </c>
      <c r="AT177" s="235" t="s">
        <v>139</v>
      </c>
      <c r="AU177" s="235" t="s">
        <v>83</v>
      </c>
      <c r="AY177" s="15" t="s">
        <v>138</v>
      </c>
      <c r="BE177" s="236">
        <f>IF(N177="základní",J177,0)</f>
        <v>0</v>
      </c>
      <c r="BF177" s="236">
        <f>IF(N177="snížená",J177,0)</f>
        <v>0</v>
      </c>
      <c r="BG177" s="236">
        <f>IF(N177="zákl. přenesená",J177,0)</f>
        <v>0</v>
      </c>
      <c r="BH177" s="236">
        <f>IF(N177="sníž. přenesená",J177,0)</f>
        <v>0</v>
      </c>
      <c r="BI177" s="236">
        <f>IF(N177="nulová",J177,0)</f>
        <v>0</v>
      </c>
      <c r="BJ177" s="15" t="s">
        <v>83</v>
      </c>
      <c r="BK177" s="236">
        <f>ROUND(I177*H177,2)</f>
        <v>0</v>
      </c>
      <c r="BL177" s="15" t="s">
        <v>144</v>
      </c>
      <c r="BM177" s="235" t="s">
        <v>196</v>
      </c>
    </row>
    <row r="178" s="1" customFormat="1">
      <c r="B178" s="36"/>
      <c r="C178" s="37"/>
      <c r="D178" s="237" t="s">
        <v>146</v>
      </c>
      <c r="E178" s="37"/>
      <c r="F178" s="238" t="s">
        <v>197</v>
      </c>
      <c r="G178" s="37"/>
      <c r="H178" s="37"/>
      <c r="I178" s="149"/>
      <c r="J178" s="37"/>
      <c r="K178" s="37"/>
      <c r="L178" s="41"/>
      <c r="M178" s="239"/>
      <c r="N178" s="84"/>
      <c r="O178" s="84"/>
      <c r="P178" s="84"/>
      <c r="Q178" s="84"/>
      <c r="R178" s="84"/>
      <c r="S178" s="84"/>
      <c r="T178" s="85"/>
      <c r="AT178" s="15" t="s">
        <v>146</v>
      </c>
      <c r="AU178" s="15" t="s">
        <v>83</v>
      </c>
    </row>
    <row r="179" s="12" customFormat="1">
      <c r="B179" s="250"/>
      <c r="C179" s="251"/>
      <c r="D179" s="237" t="s">
        <v>148</v>
      </c>
      <c r="E179" s="252" t="s">
        <v>1</v>
      </c>
      <c r="F179" s="253" t="s">
        <v>198</v>
      </c>
      <c r="G179" s="251"/>
      <c r="H179" s="254">
        <v>636.58699999999999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AT179" s="260" t="s">
        <v>148</v>
      </c>
      <c r="AU179" s="260" t="s">
        <v>83</v>
      </c>
      <c r="AV179" s="12" t="s">
        <v>85</v>
      </c>
      <c r="AW179" s="12" t="s">
        <v>32</v>
      </c>
      <c r="AX179" s="12" t="s">
        <v>76</v>
      </c>
      <c r="AY179" s="260" t="s">
        <v>138</v>
      </c>
    </row>
    <row r="180" s="12" customFormat="1">
      <c r="B180" s="250"/>
      <c r="C180" s="251"/>
      <c r="D180" s="237" t="s">
        <v>148</v>
      </c>
      <c r="E180" s="251"/>
      <c r="F180" s="253" t="s">
        <v>199</v>
      </c>
      <c r="G180" s="251"/>
      <c r="H180" s="254">
        <v>190.976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AT180" s="260" t="s">
        <v>148</v>
      </c>
      <c r="AU180" s="260" t="s">
        <v>83</v>
      </c>
      <c r="AV180" s="12" t="s">
        <v>85</v>
      </c>
      <c r="AW180" s="12" t="s">
        <v>4</v>
      </c>
      <c r="AX180" s="12" t="s">
        <v>83</v>
      </c>
      <c r="AY180" s="260" t="s">
        <v>138</v>
      </c>
    </row>
    <row r="181" s="1" customFormat="1" ht="24" customHeight="1">
      <c r="B181" s="36"/>
      <c r="C181" s="224" t="s">
        <v>200</v>
      </c>
      <c r="D181" s="224" t="s">
        <v>139</v>
      </c>
      <c r="E181" s="225" t="s">
        <v>201</v>
      </c>
      <c r="F181" s="226" t="s">
        <v>202</v>
      </c>
      <c r="G181" s="227" t="s">
        <v>160</v>
      </c>
      <c r="H181" s="228">
        <v>7.8540000000000001</v>
      </c>
      <c r="I181" s="229"/>
      <c r="J181" s="230">
        <f>ROUND(I181*H181,2)</f>
        <v>0</v>
      </c>
      <c r="K181" s="226" t="s">
        <v>143</v>
      </c>
      <c r="L181" s="41"/>
      <c r="M181" s="231" t="s">
        <v>1</v>
      </c>
      <c r="N181" s="232" t="s">
        <v>41</v>
      </c>
      <c r="O181" s="84"/>
      <c r="P181" s="233">
        <f>O181*H181</f>
        <v>0</v>
      </c>
      <c r="Q181" s="233">
        <v>0</v>
      </c>
      <c r="R181" s="233">
        <f>Q181*H181</f>
        <v>0</v>
      </c>
      <c r="S181" s="233">
        <v>0</v>
      </c>
      <c r="T181" s="234">
        <f>S181*H181</f>
        <v>0</v>
      </c>
      <c r="AR181" s="235" t="s">
        <v>144</v>
      </c>
      <c r="AT181" s="235" t="s">
        <v>139</v>
      </c>
      <c r="AU181" s="235" t="s">
        <v>83</v>
      </c>
      <c r="AY181" s="15" t="s">
        <v>138</v>
      </c>
      <c r="BE181" s="236">
        <f>IF(N181="základní",J181,0)</f>
        <v>0</v>
      </c>
      <c r="BF181" s="236">
        <f>IF(N181="snížená",J181,0)</f>
        <v>0</v>
      </c>
      <c r="BG181" s="236">
        <f>IF(N181="zákl. přenesená",J181,0)</f>
        <v>0</v>
      </c>
      <c r="BH181" s="236">
        <f>IF(N181="sníž. přenesená",J181,0)</f>
        <v>0</v>
      </c>
      <c r="BI181" s="236">
        <f>IF(N181="nulová",J181,0)</f>
        <v>0</v>
      </c>
      <c r="BJ181" s="15" t="s">
        <v>83</v>
      </c>
      <c r="BK181" s="236">
        <f>ROUND(I181*H181,2)</f>
        <v>0</v>
      </c>
      <c r="BL181" s="15" t="s">
        <v>144</v>
      </c>
      <c r="BM181" s="235" t="s">
        <v>203</v>
      </c>
    </row>
    <row r="182" s="1" customFormat="1">
      <c r="B182" s="36"/>
      <c r="C182" s="37"/>
      <c r="D182" s="237" t="s">
        <v>146</v>
      </c>
      <c r="E182" s="37"/>
      <c r="F182" s="238" t="s">
        <v>204</v>
      </c>
      <c r="G182" s="37"/>
      <c r="H182" s="37"/>
      <c r="I182" s="149"/>
      <c r="J182" s="37"/>
      <c r="K182" s="37"/>
      <c r="L182" s="41"/>
      <c r="M182" s="239"/>
      <c r="N182" s="84"/>
      <c r="O182" s="84"/>
      <c r="P182" s="84"/>
      <c r="Q182" s="84"/>
      <c r="R182" s="84"/>
      <c r="S182" s="84"/>
      <c r="T182" s="85"/>
      <c r="AT182" s="15" t="s">
        <v>146</v>
      </c>
      <c r="AU182" s="15" t="s">
        <v>83</v>
      </c>
    </row>
    <row r="183" s="11" customFormat="1">
      <c r="B183" s="240"/>
      <c r="C183" s="241"/>
      <c r="D183" s="237" t="s">
        <v>148</v>
      </c>
      <c r="E183" s="242" t="s">
        <v>1</v>
      </c>
      <c r="F183" s="243" t="s">
        <v>172</v>
      </c>
      <c r="G183" s="241"/>
      <c r="H183" s="242" t="s">
        <v>1</v>
      </c>
      <c r="I183" s="244"/>
      <c r="J183" s="241"/>
      <c r="K183" s="241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148</v>
      </c>
      <c r="AU183" s="249" t="s">
        <v>83</v>
      </c>
      <c r="AV183" s="11" t="s">
        <v>83</v>
      </c>
      <c r="AW183" s="11" t="s">
        <v>32</v>
      </c>
      <c r="AX183" s="11" t="s">
        <v>76</v>
      </c>
      <c r="AY183" s="249" t="s">
        <v>138</v>
      </c>
    </row>
    <row r="184" s="11" customFormat="1">
      <c r="B184" s="240"/>
      <c r="C184" s="241"/>
      <c r="D184" s="237" t="s">
        <v>148</v>
      </c>
      <c r="E184" s="242" t="s">
        <v>1</v>
      </c>
      <c r="F184" s="243" t="s">
        <v>163</v>
      </c>
      <c r="G184" s="241"/>
      <c r="H184" s="242" t="s">
        <v>1</v>
      </c>
      <c r="I184" s="244"/>
      <c r="J184" s="241"/>
      <c r="K184" s="241"/>
      <c r="L184" s="245"/>
      <c r="M184" s="246"/>
      <c r="N184" s="247"/>
      <c r="O184" s="247"/>
      <c r="P184" s="247"/>
      <c r="Q184" s="247"/>
      <c r="R184" s="247"/>
      <c r="S184" s="247"/>
      <c r="T184" s="248"/>
      <c r="AT184" s="249" t="s">
        <v>148</v>
      </c>
      <c r="AU184" s="249" t="s">
        <v>83</v>
      </c>
      <c r="AV184" s="11" t="s">
        <v>83</v>
      </c>
      <c r="AW184" s="11" t="s">
        <v>32</v>
      </c>
      <c r="AX184" s="11" t="s">
        <v>76</v>
      </c>
      <c r="AY184" s="249" t="s">
        <v>138</v>
      </c>
    </row>
    <row r="185" s="12" customFormat="1">
      <c r="B185" s="250"/>
      <c r="C185" s="251"/>
      <c r="D185" s="237" t="s">
        <v>148</v>
      </c>
      <c r="E185" s="252" t="s">
        <v>1</v>
      </c>
      <c r="F185" s="253" t="s">
        <v>205</v>
      </c>
      <c r="G185" s="251"/>
      <c r="H185" s="254">
        <v>7.8010000000000002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AT185" s="260" t="s">
        <v>148</v>
      </c>
      <c r="AU185" s="260" t="s">
        <v>83</v>
      </c>
      <c r="AV185" s="12" t="s">
        <v>85</v>
      </c>
      <c r="AW185" s="12" t="s">
        <v>32</v>
      </c>
      <c r="AX185" s="12" t="s">
        <v>76</v>
      </c>
      <c r="AY185" s="260" t="s">
        <v>138</v>
      </c>
    </row>
    <row r="186" s="11" customFormat="1">
      <c r="B186" s="240"/>
      <c r="C186" s="241"/>
      <c r="D186" s="237" t="s">
        <v>148</v>
      </c>
      <c r="E186" s="242" t="s">
        <v>1</v>
      </c>
      <c r="F186" s="243" t="s">
        <v>165</v>
      </c>
      <c r="G186" s="241"/>
      <c r="H186" s="242" t="s">
        <v>1</v>
      </c>
      <c r="I186" s="244"/>
      <c r="J186" s="241"/>
      <c r="K186" s="241"/>
      <c r="L186" s="245"/>
      <c r="M186" s="246"/>
      <c r="N186" s="247"/>
      <c r="O186" s="247"/>
      <c r="P186" s="247"/>
      <c r="Q186" s="247"/>
      <c r="R186" s="247"/>
      <c r="S186" s="247"/>
      <c r="T186" s="248"/>
      <c r="AT186" s="249" t="s">
        <v>148</v>
      </c>
      <c r="AU186" s="249" t="s">
        <v>83</v>
      </c>
      <c r="AV186" s="11" t="s">
        <v>83</v>
      </c>
      <c r="AW186" s="11" t="s">
        <v>32</v>
      </c>
      <c r="AX186" s="11" t="s">
        <v>76</v>
      </c>
      <c r="AY186" s="249" t="s">
        <v>138</v>
      </c>
    </row>
    <row r="187" s="12" customFormat="1">
      <c r="B187" s="250"/>
      <c r="C187" s="251"/>
      <c r="D187" s="237" t="s">
        <v>148</v>
      </c>
      <c r="E187" s="252" t="s">
        <v>1</v>
      </c>
      <c r="F187" s="253" t="s">
        <v>206</v>
      </c>
      <c r="G187" s="251"/>
      <c r="H187" s="254">
        <v>0.052999999999999998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AT187" s="260" t="s">
        <v>148</v>
      </c>
      <c r="AU187" s="260" t="s">
        <v>83</v>
      </c>
      <c r="AV187" s="12" t="s">
        <v>85</v>
      </c>
      <c r="AW187" s="12" t="s">
        <v>32</v>
      </c>
      <c r="AX187" s="12" t="s">
        <v>76</v>
      </c>
      <c r="AY187" s="260" t="s">
        <v>138</v>
      </c>
    </row>
    <row r="188" s="1" customFormat="1" ht="24" customHeight="1">
      <c r="B188" s="36"/>
      <c r="C188" s="224" t="s">
        <v>207</v>
      </c>
      <c r="D188" s="224" t="s">
        <v>139</v>
      </c>
      <c r="E188" s="225" t="s">
        <v>208</v>
      </c>
      <c r="F188" s="226" t="s">
        <v>209</v>
      </c>
      <c r="G188" s="227" t="s">
        <v>160</v>
      </c>
      <c r="H188" s="228">
        <v>104.104</v>
      </c>
      <c r="I188" s="229"/>
      <c r="J188" s="230">
        <f>ROUND(I188*H188,2)</f>
        <v>0</v>
      </c>
      <c r="K188" s="226" t="s">
        <v>143</v>
      </c>
      <c r="L188" s="41"/>
      <c r="M188" s="231" t="s">
        <v>1</v>
      </c>
      <c r="N188" s="232" t="s">
        <v>41</v>
      </c>
      <c r="O188" s="84"/>
      <c r="P188" s="233">
        <f>O188*H188</f>
        <v>0</v>
      </c>
      <c r="Q188" s="233">
        <v>0</v>
      </c>
      <c r="R188" s="233">
        <f>Q188*H188</f>
        <v>0</v>
      </c>
      <c r="S188" s="233">
        <v>0</v>
      </c>
      <c r="T188" s="234">
        <f>S188*H188</f>
        <v>0</v>
      </c>
      <c r="AR188" s="235" t="s">
        <v>144</v>
      </c>
      <c r="AT188" s="235" t="s">
        <v>139</v>
      </c>
      <c r="AU188" s="235" t="s">
        <v>83</v>
      </c>
      <c r="AY188" s="15" t="s">
        <v>138</v>
      </c>
      <c r="BE188" s="236">
        <f>IF(N188="základní",J188,0)</f>
        <v>0</v>
      </c>
      <c r="BF188" s="236">
        <f>IF(N188="snížená",J188,0)</f>
        <v>0</v>
      </c>
      <c r="BG188" s="236">
        <f>IF(N188="zákl. přenesená",J188,0)</f>
        <v>0</v>
      </c>
      <c r="BH188" s="236">
        <f>IF(N188="sníž. přenesená",J188,0)</f>
        <v>0</v>
      </c>
      <c r="BI188" s="236">
        <f>IF(N188="nulová",J188,0)</f>
        <v>0</v>
      </c>
      <c r="BJ188" s="15" t="s">
        <v>83</v>
      </c>
      <c r="BK188" s="236">
        <f>ROUND(I188*H188,2)</f>
        <v>0</v>
      </c>
      <c r="BL188" s="15" t="s">
        <v>144</v>
      </c>
      <c r="BM188" s="235" t="s">
        <v>210</v>
      </c>
    </row>
    <row r="189" s="1" customFormat="1">
      <c r="B189" s="36"/>
      <c r="C189" s="37"/>
      <c r="D189" s="237" t="s">
        <v>146</v>
      </c>
      <c r="E189" s="37"/>
      <c r="F189" s="238" t="s">
        <v>211</v>
      </c>
      <c r="G189" s="37"/>
      <c r="H189" s="37"/>
      <c r="I189" s="149"/>
      <c r="J189" s="37"/>
      <c r="K189" s="37"/>
      <c r="L189" s="41"/>
      <c r="M189" s="239"/>
      <c r="N189" s="84"/>
      <c r="O189" s="84"/>
      <c r="P189" s="84"/>
      <c r="Q189" s="84"/>
      <c r="R189" s="84"/>
      <c r="S189" s="84"/>
      <c r="T189" s="85"/>
      <c r="AT189" s="15" t="s">
        <v>146</v>
      </c>
      <c r="AU189" s="15" t="s">
        <v>83</v>
      </c>
    </row>
    <row r="190" s="11" customFormat="1">
      <c r="B190" s="240"/>
      <c r="C190" s="241"/>
      <c r="D190" s="237" t="s">
        <v>148</v>
      </c>
      <c r="E190" s="242" t="s">
        <v>1</v>
      </c>
      <c r="F190" s="243" t="s">
        <v>172</v>
      </c>
      <c r="G190" s="241"/>
      <c r="H190" s="242" t="s">
        <v>1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AT190" s="249" t="s">
        <v>148</v>
      </c>
      <c r="AU190" s="249" t="s">
        <v>83</v>
      </c>
      <c r="AV190" s="11" t="s">
        <v>83</v>
      </c>
      <c r="AW190" s="11" t="s">
        <v>32</v>
      </c>
      <c r="AX190" s="11" t="s">
        <v>76</v>
      </c>
      <c r="AY190" s="249" t="s">
        <v>138</v>
      </c>
    </row>
    <row r="191" s="11" customFormat="1">
      <c r="B191" s="240"/>
      <c r="C191" s="241"/>
      <c r="D191" s="237" t="s">
        <v>148</v>
      </c>
      <c r="E191" s="242" t="s">
        <v>1</v>
      </c>
      <c r="F191" s="243" t="s">
        <v>163</v>
      </c>
      <c r="G191" s="241"/>
      <c r="H191" s="242" t="s">
        <v>1</v>
      </c>
      <c r="I191" s="244"/>
      <c r="J191" s="241"/>
      <c r="K191" s="241"/>
      <c r="L191" s="245"/>
      <c r="M191" s="246"/>
      <c r="N191" s="247"/>
      <c r="O191" s="247"/>
      <c r="P191" s="247"/>
      <c r="Q191" s="247"/>
      <c r="R191" s="247"/>
      <c r="S191" s="247"/>
      <c r="T191" s="248"/>
      <c r="AT191" s="249" t="s">
        <v>148</v>
      </c>
      <c r="AU191" s="249" t="s">
        <v>83</v>
      </c>
      <c r="AV191" s="11" t="s">
        <v>83</v>
      </c>
      <c r="AW191" s="11" t="s">
        <v>32</v>
      </c>
      <c r="AX191" s="11" t="s">
        <v>76</v>
      </c>
      <c r="AY191" s="249" t="s">
        <v>138</v>
      </c>
    </row>
    <row r="192" s="12" customFormat="1">
      <c r="B192" s="250"/>
      <c r="C192" s="251"/>
      <c r="D192" s="237" t="s">
        <v>148</v>
      </c>
      <c r="E192" s="252" t="s">
        <v>1</v>
      </c>
      <c r="F192" s="253" t="s">
        <v>212</v>
      </c>
      <c r="G192" s="251"/>
      <c r="H192" s="254">
        <v>100.634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AT192" s="260" t="s">
        <v>148</v>
      </c>
      <c r="AU192" s="260" t="s">
        <v>83</v>
      </c>
      <c r="AV192" s="12" t="s">
        <v>85</v>
      </c>
      <c r="AW192" s="12" t="s">
        <v>32</v>
      </c>
      <c r="AX192" s="12" t="s">
        <v>76</v>
      </c>
      <c r="AY192" s="260" t="s">
        <v>138</v>
      </c>
    </row>
    <row r="193" s="11" customFormat="1">
      <c r="B193" s="240"/>
      <c r="C193" s="241"/>
      <c r="D193" s="237" t="s">
        <v>148</v>
      </c>
      <c r="E193" s="242" t="s">
        <v>1</v>
      </c>
      <c r="F193" s="243" t="s">
        <v>165</v>
      </c>
      <c r="G193" s="241"/>
      <c r="H193" s="242" t="s">
        <v>1</v>
      </c>
      <c r="I193" s="244"/>
      <c r="J193" s="241"/>
      <c r="K193" s="241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148</v>
      </c>
      <c r="AU193" s="249" t="s">
        <v>83</v>
      </c>
      <c r="AV193" s="11" t="s">
        <v>83</v>
      </c>
      <c r="AW193" s="11" t="s">
        <v>32</v>
      </c>
      <c r="AX193" s="11" t="s">
        <v>76</v>
      </c>
      <c r="AY193" s="249" t="s">
        <v>138</v>
      </c>
    </row>
    <row r="194" s="12" customFormat="1">
      <c r="B194" s="250"/>
      <c r="C194" s="251"/>
      <c r="D194" s="237" t="s">
        <v>148</v>
      </c>
      <c r="E194" s="252" t="s">
        <v>1</v>
      </c>
      <c r="F194" s="253" t="s">
        <v>213</v>
      </c>
      <c r="G194" s="251"/>
      <c r="H194" s="254">
        <v>0.59899999999999998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AT194" s="260" t="s">
        <v>148</v>
      </c>
      <c r="AU194" s="260" t="s">
        <v>83</v>
      </c>
      <c r="AV194" s="12" t="s">
        <v>85</v>
      </c>
      <c r="AW194" s="12" t="s">
        <v>32</v>
      </c>
      <c r="AX194" s="12" t="s">
        <v>76</v>
      </c>
      <c r="AY194" s="260" t="s">
        <v>138</v>
      </c>
    </row>
    <row r="195" s="11" customFormat="1">
      <c r="B195" s="240"/>
      <c r="C195" s="241"/>
      <c r="D195" s="237" t="s">
        <v>148</v>
      </c>
      <c r="E195" s="242" t="s">
        <v>1</v>
      </c>
      <c r="F195" s="243" t="s">
        <v>175</v>
      </c>
      <c r="G195" s="241"/>
      <c r="H195" s="242" t="s">
        <v>1</v>
      </c>
      <c r="I195" s="244"/>
      <c r="J195" s="241"/>
      <c r="K195" s="241"/>
      <c r="L195" s="245"/>
      <c r="M195" s="246"/>
      <c r="N195" s="247"/>
      <c r="O195" s="247"/>
      <c r="P195" s="247"/>
      <c r="Q195" s="247"/>
      <c r="R195" s="247"/>
      <c r="S195" s="247"/>
      <c r="T195" s="248"/>
      <c r="AT195" s="249" t="s">
        <v>148</v>
      </c>
      <c r="AU195" s="249" t="s">
        <v>83</v>
      </c>
      <c r="AV195" s="11" t="s">
        <v>83</v>
      </c>
      <c r="AW195" s="11" t="s">
        <v>32</v>
      </c>
      <c r="AX195" s="11" t="s">
        <v>76</v>
      </c>
      <c r="AY195" s="249" t="s">
        <v>138</v>
      </c>
    </row>
    <row r="196" s="11" customFormat="1">
      <c r="B196" s="240"/>
      <c r="C196" s="241"/>
      <c r="D196" s="237" t="s">
        <v>148</v>
      </c>
      <c r="E196" s="242" t="s">
        <v>1</v>
      </c>
      <c r="F196" s="243" t="s">
        <v>214</v>
      </c>
      <c r="G196" s="241"/>
      <c r="H196" s="242" t="s">
        <v>1</v>
      </c>
      <c r="I196" s="244"/>
      <c r="J196" s="241"/>
      <c r="K196" s="241"/>
      <c r="L196" s="245"/>
      <c r="M196" s="246"/>
      <c r="N196" s="247"/>
      <c r="O196" s="247"/>
      <c r="P196" s="247"/>
      <c r="Q196" s="247"/>
      <c r="R196" s="247"/>
      <c r="S196" s="247"/>
      <c r="T196" s="248"/>
      <c r="AT196" s="249" t="s">
        <v>148</v>
      </c>
      <c r="AU196" s="249" t="s">
        <v>83</v>
      </c>
      <c r="AV196" s="11" t="s">
        <v>83</v>
      </c>
      <c r="AW196" s="11" t="s">
        <v>32</v>
      </c>
      <c r="AX196" s="11" t="s">
        <v>76</v>
      </c>
      <c r="AY196" s="249" t="s">
        <v>138</v>
      </c>
    </row>
    <row r="197" s="12" customFormat="1">
      <c r="B197" s="250"/>
      <c r="C197" s="251"/>
      <c r="D197" s="237" t="s">
        <v>148</v>
      </c>
      <c r="E197" s="252" t="s">
        <v>1</v>
      </c>
      <c r="F197" s="253" t="s">
        <v>215</v>
      </c>
      <c r="G197" s="251"/>
      <c r="H197" s="254">
        <v>2.871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AT197" s="260" t="s">
        <v>148</v>
      </c>
      <c r="AU197" s="260" t="s">
        <v>83</v>
      </c>
      <c r="AV197" s="12" t="s">
        <v>85</v>
      </c>
      <c r="AW197" s="12" t="s">
        <v>32</v>
      </c>
      <c r="AX197" s="12" t="s">
        <v>76</v>
      </c>
      <c r="AY197" s="260" t="s">
        <v>138</v>
      </c>
    </row>
    <row r="198" s="1" customFormat="1" ht="24" customHeight="1">
      <c r="B198" s="36"/>
      <c r="C198" s="224" t="s">
        <v>156</v>
      </c>
      <c r="D198" s="224" t="s">
        <v>139</v>
      </c>
      <c r="E198" s="225" t="s">
        <v>216</v>
      </c>
      <c r="F198" s="226" t="s">
        <v>217</v>
      </c>
      <c r="G198" s="227" t="s">
        <v>160</v>
      </c>
      <c r="H198" s="228">
        <v>33.587000000000003</v>
      </c>
      <c r="I198" s="229"/>
      <c r="J198" s="230">
        <f>ROUND(I198*H198,2)</f>
        <v>0</v>
      </c>
      <c r="K198" s="226" t="s">
        <v>143</v>
      </c>
      <c r="L198" s="41"/>
      <c r="M198" s="231" t="s">
        <v>1</v>
      </c>
      <c r="N198" s="232" t="s">
        <v>41</v>
      </c>
      <c r="O198" s="84"/>
      <c r="P198" s="233">
        <f>O198*H198</f>
        <v>0</v>
      </c>
      <c r="Q198" s="233">
        <v>0</v>
      </c>
      <c r="R198" s="233">
        <f>Q198*H198</f>
        <v>0</v>
      </c>
      <c r="S198" s="233">
        <v>0</v>
      </c>
      <c r="T198" s="234">
        <f>S198*H198</f>
        <v>0</v>
      </c>
      <c r="AR198" s="235" t="s">
        <v>144</v>
      </c>
      <c r="AT198" s="235" t="s">
        <v>139</v>
      </c>
      <c r="AU198" s="235" t="s">
        <v>83</v>
      </c>
      <c r="AY198" s="15" t="s">
        <v>138</v>
      </c>
      <c r="BE198" s="236">
        <f>IF(N198="základní",J198,0)</f>
        <v>0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15" t="s">
        <v>83</v>
      </c>
      <c r="BK198" s="236">
        <f>ROUND(I198*H198,2)</f>
        <v>0</v>
      </c>
      <c r="BL198" s="15" t="s">
        <v>144</v>
      </c>
      <c r="BM198" s="235" t="s">
        <v>218</v>
      </c>
    </row>
    <row r="199" s="1" customFormat="1">
      <c r="B199" s="36"/>
      <c r="C199" s="37"/>
      <c r="D199" s="237" t="s">
        <v>146</v>
      </c>
      <c r="E199" s="37"/>
      <c r="F199" s="238" t="s">
        <v>219</v>
      </c>
      <c r="G199" s="37"/>
      <c r="H199" s="37"/>
      <c r="I199" s="149"/>
      <c r="J199" s="37"/>
      <c r="K199" s="37"/>
      <c r="L199" s="41"/>
      <c r="M199" s="239"/>
      <c r="N199" s="84"/>
      <c r="O199" s="84"/>
      <c r="P199" s="84"/>
      <c r="Q199" s="84"/>
      <c r="R199" s="84"/>
      <c r="S199" s="84"/>
      <c r="T199" s="85"/>
      <c r="AT199" s="15" t="s">
        <v>146</v>
      </c>
      <c r="AU199" s="15" t="s">
        <v>83</v>
      </c>
    </row>
    <row r="200" s="12" customFormat="1">
      <c r="B200" s="250"/>
      <c r="C200" s="251"/>
      <c r="D200" s="237" t="s">
        <v>148</v>
      </c>
      <c r="E200" s="252" t="s">
        <v>1</v>
      </c>
      <c r="F200" s="253" t="s">
        <v>220</v>
      </c>
      <c r="G200" s="251"/>
      <c r="H200" s="254">
        <v>111.958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148</v>
      </c>
      <c r="AU200" s="260" t="s">
        <v>83</v>
      </c>
      <c r="AV200" s="12" t="s">
        <v>85</v>
      </c>
      <c r="AW200" s="12" t="s">
        <v>32</v>
      </c>
      <c r="AX200" s="12" t="s">
        <v>76</v>
      </c>
      <c r="AY200" s="260" t="s">
        <v>138</v>
      </c>
    </row>
    <row r="201" s="12" customFormat="1">
      <c r="B201" s="250"/>
      <c r="C201" s="251"/>
      <c r="D201" s="237" t="s">
        <v>148</v>
      </c>
      <c r="E201" s="251"/>
      <c r="F201" s="253" t="s">
        <v>221</v>
      </c>
      <c r="G201" s="251"/>
      <c r="H201" s="254">
        <v>33.587000000000003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AT201" s="260" t="s">
        <v>148</v>
      </c>
      <c r="AU201" s="260" t="s">
        <v>83</v>
      </c>
      <c r="AV201" s="12" t="s">
        <v>85</v>
      </c>
      <c r="AW201" s="12" t="s">
        <v>4</v>
      </c>
      <c r="AX201" s="12" t="s">
        <v>83</v>
      </c>
      <c r="AY201" s="260" t="s">
        <v>138</v>
      </c>
    </row>
    <row r="202" s="1" customFormat="1" ht="16.5" customHeight="1">
      <c r="B202" s="36"/>
      <c r="C202" s="224" t="s">
        <v>222</v>
      </c>
      <c r="D202" s="224" t="s">
        <v>139</v>
      </c>
      <c r="E202" s="225" t="s">
        <v>223</v>
      </c>
      <c r="F202" s="226" t="s">
        <v>224</v>
      </c>
      <c r="G202" s="227" t="s">
        <v>225</v>
      </c>
      <c r="H202" s="228">
        <v>2028.76</v>
      </c>
      <c r="I202" s="229"/>
      <c r="J202" s="230">
        <f>ROUND(I202*H202,2)</f>
        <v>0</v>
      </c>
      <c r="K202" s="226" t="s">
        <v>143</v>
      </c>
      <c r="L202" s="41"/>
      <c r="M202" s="231" t="s">
        <v>1</v>
      </c>
      <c r="N202" s="232" t="s">
        <v>41</v>
      </c>
      <c r="O202" s="84"/>
      <c r="P202" s="233">
        <f>O202*H202</f>
        <v>0</v>
      </c>
      <c r="Q202" s="233">
        <v>0.00058</v>
      </c>
      <c r="R202" s="233">
        <f>Q202*H202</f>
        <v>1.1766808</v>
      </c>
      <c r="S202" s="233">
        <v>0</v>
      </c>
      <c r="T202" s="234">
        <f>S202*H202</f>
        <v>0</v>
      </c>
      <c r="AR202" s="235" t="s">
        <v>144</v>
      </c>
      <c r="AT202" s="235" t="s">
        <v>139</v>
      </c>
      <c r="AU202" s="235" t="s">
        <v>83</v>
      </c>
      <c r="AY202" s="15" t="s">
        <v>138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15" t="s">
        <v>83</v>
      </c>
      <c r="BK202" s="236">
        <f>ROUND(I202*H202,2)</f>
        <v>0</v>
      </c>
      <c r="BL202" s="15" t="s">
        <v>144</v>
      </c>
      <c r="BM202" s="235" t="s">
        <v>226</v>
      </c>
    </row>
    <row r="203" s="1" customFormat="1">
      <c r="B203" s="36"/>
      <c r="C203" s="37"/>
      <c r="D203" s="237" t="s">
        <v>146</v>
      </c>
      <c r="E203" s="37"/>
      <c r="F203" s="238" t="s">
        <v>227</v>
      </c>
      <c r="G203" s="37"/>
      <c r="H203" s="37"/>
      <c r="I203" s="149"/>
      <c r="J203" s="37"/>
      <c r="K203" s="37"/>
      <c r="L203" s="41"/>
      <c r="M203" s="239"/>
      <c r="N203" s="84"/>
      <c r="O203" s="84"/>
      <c r="P203" s="84"/>
      <c r="Q203" s="84"/>
      <c r="R203" s="84"/>
      <c r="S203" s="84"/>
      <c r="T203" s="85"/>
      <c r="AT203" s="15" t="s">
        <v>146</v>
      </c>
      <c r="AU203" s="15" t="s">
        <v>83</v>
      </c>
    </row>
    <row r="204" s="11" customFormat="1">
      <c r="B204" s="240"/>
      <c r="C204" s="241"/>
      <c r="D204" s="237" t="s">
        <v>148</v>
      </c>
      <c r="E204" s="242" t="s">
        <v>1</v>
      </c>
      <c r="F204" s="243" t="s">
        <v>228</v>
      </c>
      <c r="G204" s="241"/>
      <c r="H204" s="242" t="s">
        <v>1</v>
      </c>
      <c r="I204" s="244"/>
      <c r="J204" s="241"/>
      <c r="K204" s="241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148</v>
      </c>
      <c r="AU204" s="249" t="s">
        <v>83</v>
      </c>
      <c r="AV204" s="11" t="s">
        <v>83</v>
      </c>
      <c r="AW204" s="11" t="s">
        <v>32</v>
      </c>
      <c r="AX204" s="11" t="s">
        <v>76</v>
      </c>
      <c r="AY204" s="249" t="s">
        <v>138</v>
      </c>
    </row>
    <row r="205" s="11" customFormat="1">
      <c r="B205" s="240"/>
      <c r="C205" s="241"/>
      <c r="D205" s="237" t="s">
        <v>148</v>
      </c>
      <c r="E205" s="242" t="s">
        <v>1</v>
      </c>
      <c r="F205" s="243" t="s">
        <v>163</v>
      </c>
      <c r="G205" s="241"/>
      <c r="H205" s="242" t="s">
        <v>1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148</v>
      </c>
      <c r="AU205" s="249" t="s">
        <v>83</v>
      </c>
      <c r="AV205" s="11" t="s">
        <v>83</v>
      </c>
      <c r="AW205" s="11" t="s">
        <v>32</v>
      </c>
      <c r="AX205" s="11" t="s">
        <v>76</v>
      </c>
      <c r="AY205" s="249" t="s">
        <v>138</v>
      </c>
    </row>
    <row r="206" s="12" customFormat="1">
      <c r="B206" s="250"/>
      <c r="C206" s="251"/>
      <c r="D206" s="237" t="s">
        <v>148</v>
      </c>
      <c r="E206" s="252" t="s">
        <v>1</v>
      </c>
      <c r="F206" s="253" t="s">
        <v>229</v>
      </c>
      <c r="G206" s="251"/>
      <c r="H206" s="254">
        <v>1506.76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AT206" s="260" t="s">
        <v>148</v>
      </c>
      <c r="AU206" s="260" t="s">
        <v>83</v>
      </c>
      <c r="AV206" s="12" t="s">
        <v>85</v>
      </c>
      <c r="AW206" s="12" t="s">
        <v>32</v>
      </c>
      <c r="AX206" s="12" t="s">
        <v>76</v>
      </c>
      <c r="AY206" s="260" t="s">
        <v>138</v>
      </c>
    </row>
    <row r="207" s="12" customFormat="1">
      <c r="B207" s="250"/>
      <c r="C207" s="251"/>
      <c r="D207" s="237" t="s">
        <v>148</v>
      </c>
      <c r="E207" s="252" t="s">
        <v>1</v>
      </c>
      <c r="F207" s="253" t="s">
        <v>230</v>
      </c>
      <c r="G207" s="251"/>
      <c r="H207" s="254">
        <v>522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AT207" s="260" t="s">
        <v>148</v>
      </c>
      <c r="AU207" s="260" t="s">
        <v>83</v>
      </c>
      <c r="AV207" s="12" t="s">
        <v>85</v>
      </c>
      <c r="AW207" s="12" t="s">
        <v>32</v>
      </c>
      <c r="AX207" s="12" t="s">
        <v>76</v>
      </c>
      <c r="AY207" s="260" t="s">
        <v>138</v>
      </c>
    </row>
    <row r="208" s="1" customFormat="1" ht="16.5" customHeight="1">
      <c r="B208" s="36"/>
      <c r="C208" s="224" t="s">
        <v>231</v>
      </c>
      <c r="D208" s="224" t="s">
        <v>139</v>
      </c>
      <c r="E208" s="225" t="s">
        <v>232</v>
      </c>
      <c r="F208" s="226" t="s">
        <v>233</v>
      </c>
      <c r="G208" s="227" t="s">
        <v>225</v>
      </c>
      <c r="H208" s="228">
        <v>2028.76</v>
      </c>
      <c r="I208" s="229"/>
      <c r="J208" s="230">
        <f>ROUND(I208*H208,2)</f>
        <v>0</v>
      </c>
      <c r="K208" s="226" t="s">
        <v>143</v>
      </c>
      <c r="L208" s="41"/>
      <c r="M208" s="231" t="s">
        <v>1</v>
      </c>
      <c r="N208" s="232" t="s">
        <v>41</v>
      </c>
      <c r="O208" s="84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AR208" s="235" t="s">
        <v>144</v>
      </c>
      <c r="AT208" s="235" t="s">
        <v>139</v>
      </c>
      <c r="AU208" s="235" t="s">
        <v>83</v>
      </c>
      <c r="AY208" s="15" t="s">
        <v>138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5" t="s">
        <v>83</v>
      </c>
      <c r="BK208" s="236">
        <f>ROUND(I208*H208,2)</f>
        <v>0</v>
      </c>
      <c r="BL208" s="15" t="s">
        <v>144</v>
      </c>
      <c r="BM208" s="235" t="s">
        <v>234</v>
      </c>
    </row>
    <row r="209" s="1" customFormat="1">
      <c r="B209" s="36"/>
      <c r="C209" s="37"/>
      <c r="D209" s="237" t="s">
        <v>146</v>
      </c>
      <c r="E209" s="37"/>
      <c r="F209" s="238" t="s">
        <v>235</v>
      </c>
      <c r="G209" s="37"/>
      <c r="H209" s="37"/>
      <c r="I209" s="149"/>
      <c r="J209" s="37"/>
      <c r="K209" s="37"/>
      <c r="L209" s="41"/>
      <c r="M209" s="239"/>
      <c r="N209" s="84"/>
      <c r="O209" s="84"/>
      <c r="P209" s="84"/>
      <c r="Q209" s="84"/>
      <c r="R209" s="84"/>
      <c r="S209" s="84"/>
      <c r="T209" s="85"/>
      <c r="AT209" s="15" t="s">
        <v>146</v>
      </c>
      <c r="AU209" s="15" t="s">
        <v>83</v>
      </c>
    </row>
    <row r="210" s="1" customFormat="1" ht="24" customHeight="1">
      <c r="B210" s="36"/>
      <c r="C210" s="224" t="s">
        <v>236</v>
      </c>
      <c r="D210" s="224" t="s">
        <v>139</v>
      </c>
      <c r="E210" s="225" t="s">
        <v>237</v>
      </c>
      <c r="F210" s="226" t="s">
        <v>238</v>
      </c>
      <c r="G210" s="227" t="s">
        <v>160</v>
      </c>
      <c r="H210" s="228">
        <v>650.16200000000003</v>
      </c>
      <c r="I210" s="229"/>
      <c r="J210" s="230">
        <f>ROUND(I210*H210,2)</f>
        <v>0</v>
      </c>
      <c r="K210" s="226" t="s">
        <v>143</v>
      </c>
      <c r="L210" s="41"/>
      <c r="M210" s="231" t="s">
        <v>1</v>
      </c>
      <c r="N210" s="232" t="s">
        <v>41</v>
      </c>
      <c r="O210" s="84"/>
      <c r="P210" s="233">
        <f>O210*H210</f>
        <v>0</v>
      </c>
      <c r="Q210" s="233">
        <v>0</v>
      </c>
      <c r="R210" s="233">
        <f>Q210*H210</f>
        <v>0</v>
      </c>
      <c r="S210" s="233">
        <v>0</v>
      </c>
      <c r="T210" s="234">
        <f>S210*H210</f>
        <v>0</v>
      </c>
      <c r="AR210" s="235" t="s">
        <v>144</v>
      </c>
      <c r="AT210" s="235" t="s">
        <v>139</v>
      </c>
      <c r="AU210" s="235" t="s">
        <v>83</v>
      </c>
      <c r="AY210" s="15" t="s">
        <v>138</v>
      </c>
      <c r="BE210" s="236">
        <f>IF(N210="základní",J210,0)</f>
        <v>0</v>
      </c>
      <c r="BF210" s="236">
        <f>IF(N210="snížená",J210,0)</f>
        <v>0</v>
      </c>
      <c r="BG210" s="236">
        <f>IF(N210="zákl. přenesená",J210,0)</f>
        <v>0</v>
      </c>
      <c r="BH210" s="236">
        <f>IF(N210="sníž. přenesená",J210,0)</f>
        <v>0</v>
      </c>
      <c r="BI210" s="236">
        <f>IF(N210="nulová",J210,0)</f>
        <v>0</v>
      </c>
      <c r="BJ210" s="15" t="s">
        <v>83</v>
      </c>
      <c r="BK210" s="236">
        <f>ROUND(I210*H210,2)</f>
        <v>0</v>
      </c>
      <c r="BL210" s="15" t="s">
        <v>144</v>
      </c>
      <c r="BM210" s="235" t="s">
        <v>239</v>
      </c>
    </row>
    <row r="211" s="1" customFormat="1">
      <c r="B211" s="36"/>
      <c r="C211" s="37"/>
      <c r="D211" s="237" t="s">
        <v>146</v>
      </c>
      <c r="E211" s="37"/>
      <c r="F211" s="238" t="s">
        <v>240</v>
      </c>
      <c r="G211" s="37"/>
      <c r="H211" s="37"/>
      <c r="I211" s="149"/>
      <c r="J211" s="37"/>
      <c r="K211" s="37"/>
      <c r="L211" s="41"/>
      <c r="M211" s="239"/>
      <c r="N211" s="84"/>
      <c r="O211" s="84"/>
      <c r="P211" s="84"/>
      <c r="Q211" s="84"/>
      <c r="R211" s="84"/>
      <c r="S211" s="84"/>
      <c r="T211" s="85"/>
      <c r="AT211" s="15" t="s">
        <v>146</v>
      </c>
      <c r="AU211" s="15" t="s">
        <v>83</v>
      </c>
    </row>
    <row r="212" s="11" customFormat="1">
      <c r="B212" s="240"/>
      <c r="C212" s="241"/>
      <c r="D212" s="237" t="s">
        <v>148</v>
      </c>
      <c r="E212" s="242" t="s">
        <v>1</v>
      </c>
      <c r="F212" s="243" t="s">
        <v>241</v>
      </c>
      <c r="G212" s="241"/>
      <c r="H212" s="242" t="s">
        <v>1</v>
      </c>
      <c r="I212" s="244"/>
      <c r="J212" s="241"/>
      <c r="K212" s="241"/>
      <c r="L212" s="245"/>
      <c r="M212" s="246"/>
      <c r="N212" s="247"/>
      <c r="O212" s="247"/>
      <c r="P212" s="247"/>
      <c r="Q212" s="247"/>
      <c r="R212" s="247"/>
      <c r="S212" s="247"/>
      <c r="T212" s="248"/>
      <c r="AT212" s="249" t="s">
        <v>148</v>
      </c>
      <c r="AU212" s="249" t="s">
        <v>83</v>
      </c>
      <c r="AV212" s="11" t="s">
        <v>83</v>
      </c>
      <c r="AW212" s="11" t="s">
        <v>32</v>
      </c>
      <c r="AX212" s="11" t="s">
        <v>76</v>
      </c>
      <c r="AY212" s="249" t="s">
        <v>138</v>
      </c>
    </row>
    <row r="213" s="12" customFormat="1">
      <c r="B213" s="250"/>
      <c r="C213" s="251"/>
      <c r="D213" s="237" t="s">
        <v>148</v>
      </c>
      <c r="E213" s="252" t="s">
        <v>1</v>
      </c>
      <c r="F213" s="253" t="s">
        <v>242</v>
      </c>
      <c r="G213" s="251"/>
      <c r="H213" s="254">
        <v>94.186000000000007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AT213" s="260" t="s">
        <v>148</v>
      </c>
      <c r="AU213" s="260" t="s">
        <v>83</v>
      </c>
      <c r="AV213" s="12" t="s">
        <v>85</v>
      </c>
      <c r="AW213" s="12" t="s">
        <v>32</v>
      </c>
      <c r="AX213" s="12" t="s">
        <v>76</v>
      </c>
      <c r="AY213" s="260" t="s">
        <v>138</v>
      </c>
    </row>
    <row r="214" s="11" customFormat="1">
      <c r="B214" s="240"/>
      <c r="C214" s="241"/>
      <c r="D214" s="237" t="s">
        <v>148</v>
      </c>
      <c r="E214" s="242" t="s">
        <v>1</v>
      </c>
      <c r="F214" s="243" t="s">
        <v>243</v>
      </c>
      <c r="G214" s="241"/>
      <c r="H214" s="242" t="s">
        <v>1</v>
      </c>
      <c r="I214" s="244"/>
      <c r="J214" s="241"/>
      <c r="K214" s="241"/>
      <c r="L214" s="245"/>
      <c r="M214" s="246"/>
      <c r="N214" s="247"/>
      <c r="O214" s="247"/>
      <c r="P214" s="247"/>
      <c r="Q214" s="247"/>
      <c r="R214" s="247"/>
      <c r="S214" s="247"/>
      <c r="T214" s="248"/>
      <c r="AT214" s="249" t="s">
        <v>148</v>
      </c>
      <c r="AU214" s="249" t="s">
        <v>83</v>
      </c>
      <c r="AV214" s="11" t="s">
        <v>83</v>
      </c>
      <c r="AW214" s="11" t="s">
        <v>32</v>
      </c>
      <c r="AX214" s="11" t="s">
        <v>76</v>
      </c>
      <c r="AY214" s="249" t="s">
        <v>138</v>
      </c>
    </row>
    <row r="215" s="12" customFormat="1">
      <c r="B215" s="250"/>
      <c r="C215" s="251"/>
      <c r="D215" s="237" t="s">
        <v>148</v>
      </c>
      <c r="E215" s="252" t="s">
        <v>1</v>
      </c>
      <c r="F215" s="253" t="s">
        <v>244</v>
      </c>
      <c r="G215" s="251"/>
      <c r="H215" s="254">
        <v>555.976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AT215" s="260" t="s">
        <v>148</v>
      </c>
      <c r="AU215" s="260" t="s">
        <v>83</v>
      </c>
      <c r="AV215" s="12" t="s">
        <v>85</v>
      </c>
      <c r="AW215" s="12" t="s">
        <v>32</v>
      </c>
      <c r="AX215" s="12" t="s">
        <v>76</v>
      </c>
      <c r="AY215" s="260" t="s">
        <v>138</v>
      </c>
    </row>
    <row r="216" s="1" customFormat="1" ht="24" customHeight="1">
      <c r="B216" s="36"/>
      <c r="C216" s="224" t="s">
        <v>245</v>
      </c>
      <c r="D216" s="224" t="s">
        <v>139</v>
      </c>
      <c r="E216" s="225" t="s">
        <v>246</v>
      </c>
      <c r="F216" s="226" t="s">
        <v>247</v>
      </c>
      <c r="G216" s="227" t="s">
        <v>160</v>
      </c>
      <c r="H216" s="228">
        <v>1206.1369999999999</v>
      </c>
      <c r="I216" s="229"/>
      <c r="J216" s="230">
        <f>ROUND(I216*H216,2)</f>
        <v>0</v>
      </c>
      <c r="K216" s="226" t="s">
        <v>143</v>
      </c>
      <c r="L216" s="41"/>
      <c r="M216" s="231" t="s">
        <v>1</v>
      </c>
      <c r="N216" s="232" t="s">
        <v>41</v>
      </c>
      <c r="O216" s="84"/>
      <c r="P216" s="233">
        <f>O216*H216</f>
        <v>0</v>
      </c>
      <c r="Q216" s="233">
        <v>0</v>
      </c>
      <c r="R216" s="233">
        <f>Q216*H216</f>
        <v>0</v>
      </c>
      <c r="S216" s="233">
        <v>0</v>
      </c>
      <c r="T216" s="234">
        <f>S216*H216</f>
        <v>0</v>
      </c>
      <c r="AR216" s="235" t="s">
        <v>144</v>
      </c>
      <c r="AT216" s="235" t="s">
        <v>139</v>
      </c>
      <c r="AU216" s="235" t="s">
        <v>83</v>
      </c>
      <c r="AY216" s="15" t="s">
        <v>138</v>
      </c>
      <c r="BE216" s="236">
        <f>IF(N216="základní",J216,0)</f>
        <v>0</v>
      </c>
      <c r="BF216" s="236">
        <f>IF(N216="snížená",J216,0)</f>
        <v>0</v>
      </c>
      <c r="BG216" s="236">
        <f>IF(N216="zákl. přenesená",J216,0)</f>
        <v>0</v>
      </c>
      <c r="BH216" s="236">
        <f>IF(N216="sníž. přenesená",J216,0)</f>
        <v>0</v>
      </c>
      <c r="BI216" s="236">
        <f>IF(N216="nulová",J216,0)</f>
        <v>0</v>
      </c>
      <c r="BJ216" s="15" t="s">
        <v>83</v>
      </c>
      <c r="BK216" s="236">
        <f>ROUND(I216*H216,2)</f>
        <v>0</v>
      </c>
      <c r="BL216" s="15" t="s">
        <v>144</v>
      </c>
      <c r="BM216" s="235" t="s">
        <v>248</v>
      </c>
    </row>
    <row r="217" s="1" customFormat="1">
      <c r="B217" s="36"/>
      <c r="C217" s="37"/>
      <c r="D217" s="237" t="s">
        <v>146</v>
      </c>
      <c r="E217" s="37"/>
      <c r="F217" s="238" t="s">
        <v>249</v>
      </c>
      <c r="G217" s="37"/>
      <c r="H217" s="37"/>
      <c r="I217" s="149"/>
      <c r="J217" s="37"/>
      <c r="K217" s="37"/>
      <c r="L217" s="41"/>
      <c r="M217" s="239"/>
      <c r="N217" s="84"/>
      <c r="O217" s="84"/>
      <c r="P217" s="84"/>
      <c r="Q217" s="84"/>
      <c r="R217" s="84"/>
      <c r="S217" s="84"/>
      <c r="T217" s="85"/>
      <c r="AT217" s="15" t="s">
        <v>146</v>
      </c>
      <c r="AU217" s="15" t="s">
        <v>83</v>
      </c>
    </row>
    <row r="218" s="11" customFormat="1">
      <c r="B218" s="240"/>
      <c r="C218" s="241"/>
      <c r="D218" s="237" t="s">
        <v>148</v>
      </c>
      <c r="E218" s="242" t="s">
        <v>1</v>
      </c>
      <c r="F218" s="243" t="s">
        <v>250</v>
      </c>
      <c r="G218" s="241"/>
      <c r="H218" s="242" t="s">
        <v>1</v>
      </c>
      <c r="I218" s="244"/>
      <c r="J218" s="241"/>
      <c r="K218" s="241"/>
      <c r="L218" s="245"/>
      <c r="M218" s="246"/>
      <c r="N218" s="247"/>
      <c r="O218" s="247"/>
      <c r="P218" s="247"/>
      <c r="Q218" s="247"/>
      <c r="R218" s="247"/>
      <c r="S218" s="247"/>
      <c r="T218" s="248"/>
      <c r="AT218" s="249" t="s">
        <v>148</v>
      </c>
      <c r="AU218" s="249" t="s">
        <v>83</v>
      </c>
      <c r="AV218" s="11" t="s">
        <v>83</v>
      </c>
      <c r="AW218" s="11" t="s">
        <v>32</v>
      </c>
      <c r="AX218" s="11" t="s">
        <v>76</v>
      </c>
      <c r="AY218" s="249" t="s">
        <v>138</v>
      </c>
    </row>
    <row r="219" s="11" customFormat="1">
      <c r="B219" s="240"/>
      <c r="C219" s="241"/>
      <c r="D219" s="237" t="s">
        <v>148</v>
      </c>
      <c r="E219" s="242" t="s">
        <v>1</v>
      </c>
      <c r="F219" s="243" t="s">
        <v>251</v>
      </c>
      <c r="G219" s="241"/>
      <c r="H219" s="242" t="s">
        <v>1</v>
      </c>
      <c r="I219" s="244"/>
      <c r="J219" s="241"/>
      <c r="K219" s="241"/>
      <c r="L219" s="245"/>
      <c r="M219" s="246"/>
      <c r="N219" s="247"/>
      <c r="O219" s="247"/>
      <c r="P219" s="247"/>
      <c r="Q219" s="247"/>
      <c r="R219" s="247"/>
      <c r="S219" s="247"/>
      <c r="T219" s="248"/>
      <c r="AT219" s="249" t="s">
        <v>148</v>
      </c>
      <c r="AU219" s="249" t="s">
        <v>83</v>
      </c>
      <c r="AV219" s="11" t="s">
        <v>83</v>
      </c>
      <c r="AW219" s="11" t="s">
        <v>32</v>
      </c>
      <c r="AX219" s="11" t="s">
        <v>76</v>
      </c>
      <c r="AY219" s="249" t="s">
        <v>138</v>
      </c>
    </row>
    <row r="220" s="11" customFormat="1">
      <c r="B220" s="240"/>
      <c r="C220" s="241"/>
      <c r="D220" s="237" t="s">
        <v>148</v>
      </c>
      <c r="E220" s="242" t="s">
        <v>1</v>
      </c>
      <c r="F220" s="243" t="s">
        <v>252</v>
      </c>
      <c r="G220" s="241"/>
      <c r="H220" s="242" t="s">
        <v>1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AT220" s="249" t="s">
        <v>148</v>
      </c>
      <c r="AU220" s="249" t="s">
        <v>83</v>
      </c>
      <c r="AV220" s="11" t="s">
        <v>83</v>
      </c>
      <c r="AW220" s="11" t="s">
        <v>32</v>
      </c>
      <c r="AX220" s="11" t="s">
        <v>76</v>
      </c>
      <c r="AY220" s="249" t="s">
        <v>138</v>
      </c>
    </row>
    <row r="221" s="12" customFormat="1">
      <c r="B221" s="250"/>
      <c r="C221" s="251"/>
      <c r="D221" s="237" t="s">
        <v>148</v>
      </c>
      <c r="E221" s="252" t="s">
        <v>1</v>
      </c>
      <c r="F221" s="253" t="s">
        <v>253</v>
      </c>
      <c r="G221" s="251"/>
      <c r="H221" s="254">
        <v>1171.681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AT221" s="260" t="s">
        <v>148</v>
      </c>
      <c r="AU221" s="260" t="s">
        <v>83</v>
      </c>
      <c r="AV221" s="12" t="s">
        <v>85</v>
      </c>
      <c r="AW221" s="12" t="s">
        <v>32</v>
      </c>
      <c r="AX221" s="12" t="s">
        <v>76</v>
      </c>
      <c r="AY221" s="260" t="s">
        <v>138</v>
      </c>
    </row>
    <row r="222" s="11" customFormat="1">
      <c r="B222" s="240"/>
      <c r="C222" s="241"/>
      <c r="D222" s="237" t="s">
        <v>148</v>
      </c>
      <c r="E222" s="242" t="s">
        <v>1</v>
      </c>
      <c r="F222" s="243" t="s">
        <v>175</v>
      </c>
      <c r="G222" s="241"/>
      <c r="H222" s="242" t="s">
        <v>1</v>
      </c>
      <c r="I222" s="244"/>
      <c r="J222" s="241"/>
      <c r="K222" s="241"/>
      <c r="L222" s="245"/>
      <c r="M222" s="246"/>
      <c r="N222" s="247"/>
      <c r="O222" s="247"/>
      <c r="P222" s="247"/>
      <c r="Q222" s="247"/>
      <c r="R222" s="247"/>
      <c r="S222" s="247"/>
      <c r="T222" s="248"/>
      <c r="AT222" s="249" t="s">
        <v>148</v>
      </c>
      <c r="AU222" s="249" t="s">
        <v>83</v>
      </c>
      <c r="AV222" s="11" t="s">
        <v>83</v>
      </c>
      <c r="AW222" s="11" t="s">
        <v>32</v>
      </c>
      <c r="AX222" s="11" t="s">
        <v>76</v>
      </c>
      <c r="AY222" s="249" t="s">
        <v>138</v>
      </c>
    </row>
    <row r="223" s="12" customFormat="1">
      <c r="B223" s="250"/>
      <c r="C223" s="251"/>
      <c r="D223" s="237" t="s">
        <v>148</v>
      </c>
      <c r="E223" s="252" t="s">
        <v>1</v>
      </c>
      <c r="F223" s="253" t="s">
        <v>254</v>
      </c>
      <c r="G223" s="251"/>
      <c r="H223" s="254">
        <v>34.456000000000003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AT223" s="260" t="s">
        <v>148</v>
      </c>
      <c r="AU223" s="260" t="s">
        <v>83</v>
      </c>
      <c r="AV223" s="12" t="s">
        <v>85</v>
      </c>
      <c r="AW223" s="12" t="s">
        <v>32</v>
      </c>
      <c r="AX223" s="12" t="s">
        <v>76</v>
      </c>
      <c r="AY223" s="260" t="s">
        <v>138</v>
      </c>
    </row>
    <row r="224" s="1" customFormat="1" ht="16.5" customHeight="1">
      <c r="B224" s="36"/>
      <c r="C224" s="224" t="s">
        <v>255</v>
      </c>
      <c r="D224" s="224" t="s">
        <v>139</v>
      </c>
      <c r="E224" s="225" t="s">
        <v>256</v>
      </c>
      <c r="F224" s="226" t="s">
        <v>257</v>
      </c>
      <c r="G224" s="227" t="s">
        <v>160</v>
      </c>
      <c r="H224" s="228">
        <v>1206.1369999999999</v>
      </c>
      <c r="I224" s="229"/>
      <c r="J224" s="230">
        <f>ROUND(I224*H224,2)</f>
        <v>0</v>
      </c>
      <c r="K224" s="226" t="s">
        <v>143</v>
      </c>
      <c r="L224" s="41"/>
      <c r="M224" s="231" t="s">
        <v>1</v>
      </c>
      <c r="N224" s="232" t="s">
        <v>41</v>
      </c>
      <c r="O224" s="84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AR224" s="235" t="s">
        <v>144</v>
      </c>
      <c r="AT224" s="235" t="s">
        <v>139</v>
      </c>
      <c r="AU224" s="235" t="s">
        <v>83</v>
      </c>
      <c r="AY224" s="15" t="s">
        <v>138</v>
      </c>
      <c r="BE224" s="236">
        <f>IF(N224="základní",J224,0)</f>
        <v>0</v>
      </c>
      <c r="BF224" s="236">
        <f>IF(N224="snížená",J224,0)</f>
        <v>0</v>
      </c>
      <c r="BG224" s="236">
        <f>IF(N224="zákl. přenesená",J224,0)</f>
        <v>0</v>
      </c>
      <c r="BH224" s="236">
        <f>IF(N224="sníž. přenesená",J224,0)</f>
        <v>0</v>
      </c>
      <c r="BI224" s="236">
        <f>IF(N224="nulová",J224,0)</f>
        <v>0</v>
      </c>
      <c r="BJ224" s="15" t="s">
        <v>83</v>
      </c>
      <c r="BK224" s="236">
        <f>ROUND(I224*H224,2)</f>
        <v>0</v>
      </c>
      <c r="BL224" s="15" t="s">
        <v>144</v>
      </c>
      <c r="BM224" s="235" t="s">
        <v>258</v>
      </c>
    </row>
    <row r="225" s="1" customFormat="1">
      <c r="B225" s="36"/>
      <c r="C225" s="37"/>
      <c r="D225" s="237" t="s">
        <v>146</v>
      </c>
      <c r="E225" s="37"/>
      <c r="F225" s="238" t="s">
        <v>259</v>
      </c>
      <c r="G225" s="37"/>
      <c r="H225" s="37"/>
      <c r="I225" s="149"/>
      <c r="J225" s="37"/>
      <c r="K225" s="37"/>
      <c r="L225" s="41"/>
      <c r="M225" s="239"/>
      <c r="N225" s="84"/>
      <c r="O225" s="84"/>
      <c r="P225" s="84"/>
      <c r="Q225" s="84"/>
      <c r="R225" s="84"/>
      <c r="S225" s="84"/>
      <c r="T225" s="85"/>
      <c r="AT225" s="15" t="s">
        <v>146</v>
      </c>
      <c r="AU225" s="15" t="s">
        <v>83</v>
      </c>
    </row>
    <row r="226" s="12" customFormat="1">
      <c r="B226" s="250"/>
      <c r="C226" s="251"/>
      <c r="D226" s="237" t="s">
        <v>148</v>
      </c>
      <c r="E226" s="252" t="s">
        <v>1</v>
      </c>
      <c r="F226" s="253" t="s">
        <v>260</v>
      </c>
      <c r="G226" s="251"/>
      <c r="H226" s="254">
        <v>1206.1369999999999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AT226" s="260" t="s">
        <v>148</v>
      </c>
      <c r="AU226" s="260" t="s">
        <v>83</v>
      </c>
      <c r="AV226" s="12" t="s">
        <v>85</v>
      </c>
      <c r="AW226" s="12" t="s">
        <v>32</v>
      </c>
      <c r="AX226" s="12" t="s">
        <v>76</v>
      </c>
      <c r="AY226" s="260" t="s">
        <v>138</v>
      </c>
    </row>
    <row r="227" s="1" customFormat="1" ht="24" customHeight="1">
      <c r="B227" s="36"/>
      <c r="C227" s="224" t="s">
        <v>261</v>
      </c>
      <c r="D227" s="224" t="s">
        <v>139</v>
      </c>
      <c r="E227" s="225" t="s">
        <v>262</v>
      </c>
      <c r="F227" s="226" t="s">
        <v>263</v>
      </c>
      <c r="G227" s="227" t="s">
        <v>264</v>
      </c>
      <c r="H227" s="228">
        <v>1929.819</v>
      </c>
      <c r="I227" s="229"/>
      <c r="J227" s="230">
        <f>ROUND(I227*H227,2)</f>
        <v>0</v>
      </c>
      <c r="K227" s="226" t="s">
        <v>143</v>
      </c>
      <c r="L227" s="41"/>
      <c r="M227" s="231" t="s">
        <v>1</v>
      </c>
      <c r="N227" s="232" t="s">
        <v>41</v>
      </c>
      <c r="O227" s="84"/>
      <c r="P227" s="233">
        <f>O227*H227</f>
        <v>0</v>
      </c>
      <c r="Q227" s="233">
        <v>0</v>
      </c>
      <c r="R227" s="233">
        <f>Q227*H227</f>
        <v>0</v>
      </c>
      <c r="S227" s="233">
        <v>0</v>
      </c>
      <c r="T227" s="234">
        <f>S227*H227</f>
        <v>0</v>
      </c>
      <c r="AR227" s="235" t="s">
        <v>144</v>
      </c>
      <c r="AT227" s="235" t="s">
        <v>139</v>
      </c>
      <c r="AU227" s="235" t="s">
        <v>83</v>
      </c>
      <c r="AY227" s="15" t="s">
        <v>138</v>
      </c>
      <c r="BE227" s="236">
        <f>IF(N227="základní",J227,0)</f>
        <v>0</v>
      </c>
      <c r="BF227" s="236">
        <f>IF(N227="snížená",J227,0)</f>
        <v>0</v>
      </c>
      <c r="BG227" s="236">
        <f>IF(N227="zákl. přenesená",J227,0)</f>
        <v>0</v>
      </c>
      <c r="BH227" s="236">
        <f>IF(N227="sníž. přenesená",J227,0)</f>
        <v>0</v>
      </c>
      <c r="BI227" s="236">
        <f>IF(N227="nulová",J227,0)</f>
        <v>0</v>
      </c>
      <c r="BJ227" s="15" t="s">
        <v>83</v>
      </c>
      <c r="BK227" s="236">
        <f>ROUND(I227*H227,2)</f>
        <v>0</v>
      </c>
      <c r="BL227" s="15" t="s">
        <v>144</v>
      </c>
      <c r="BM227" s="235" t="s">
        <v>265</v>
      </c>
    </row>
    <row r="228" s="1" customFormat="1">
      <c r="B228" s="36"/>
      <c r="C228" s="37"/>
      <c r="D228" s="237" t="s">
        <v>146</v>
      </c>
      <c r="E228" s="37"/>
      <c r="F228" s="238" t="s">
        <v>266</v>
      </c>
      <c r="G228" s="37"/>
      <c r="H228" s="37"/>
      <c r="I228" s="149"/>
      <c r="J228" s="37"/>
      <c r="K228" s="37"/>
      <c r="L228" s="41"/>
      <c r="M228" s="239"/>
      <c r="N228" s="84"/>
      <c r="O228" s="84"/>
      <c r="P228" s="84"/>
      <c r="Q228" s="84"/>
      <c r="R228" s="84"/>
      <c r="S228" s="84"/>
      <c r="T228" s="85"/>
      <c r="AT228" s="15" t="s">
        <v>146</v>
      </c>
      <c r="AU228" s="15" t="s">
        <v>83</v>
      </c>
    </row>
    <row r="229" s="12" customFormat="1">
      <c r="B229" s="250"/>
      <c r="C229" s="251"/>
      <c r="D229" s="237" t="s">
        <v>148</v>
      </c>
      <c r="E229" s="251"/>
      <c r="F229" s="253" t="s">
        <v>267</v>
      </c>
      <c r="G229" s="251"/>
      <c r="H229" s="254">
        <v>1929.819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AT229" s="260" t="s">
        <v>148</v>
      </c>
      <c r="AU229" s="260" t="s">
        <v>83</v>
      </c>
      <c r="AV229" s="12" t="s">
        <v>85</v>
      </c>
      <c r="AW229" s="12" t="s">
        <v>4</v>
      </c>
      <c r="AX229" s="12" t="s">
        <v>83</v>
      </c>
      <c r="AY229" s="260" t="s">
        <v>138</v>
      </c>
    </row>
    <row r="230" s="1" customFormat="1" ht="24" customHeight="1">
      <c r="B230" s="36"/>
      <c r="C230" s="224" t="s">
        <v>268</v>
      </c>
      <c r="D230" s="224" t="s">
        <v>139</v>
      </c>
      <c r="E230" s="225" t="s">
        <v>269</v>
      </c>
      <c r="F230" s="226" t="s">
        <v>270</v>
      </c>
      <c r="G230" s="227" t="s">
        <v>160</v>
      </c>
      <c r="H230" s="228">
        <v>800.39099999999996</v>
      </c>
      <c r="I230" s="229"/>
      <c r="J230" s="230">
        <f>ROUND(I230*H230,2)</f>
        <v>0</v>
      </c>
      <c r="K230" s="226" t="s">
        <v>143</v>
      </c>
      <c r="L230" s="41"/>
      <c r="M230" s="231" t="s">
        <v>1</v>
      </c>
      <c r="N230" s="232" t="s">
        <v>41</v>
      </c>
      <c r="O230" s="84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AR230" s="235" t="s">
        <v>144</v>
      </c>
      <c r="AT230" s="235" t="s">
        <v>139</v>
      </c>
      <c r="AU230" s="235" t="s">
        <v>83</v>
      </c>
      <c r="AY230" s="15" t="s">
        <v>138</v>
      </c>
      <c r="BE230" s="236">
        <f>IF(N230="základní",J230,0)</f>
        <v>0</v>
      </c>
      <c r="BF230" s="236">
        <f>IF(N230="snížená",J230,0)</f>
        <v>0</v>
      </c>
      <c r="BG230" s="236">
        <f>IF(N230="zákl. přenesená",J230,0)</f>
        <v>0</v>
      </c>
      <c r="BH230" s="236">
        <f>IF(N230="sníž. přenesená",J230,0)</f>
        <v>0</v>
      </c>
      <c r="BI230" s="236">
        <f>IF(N230="nulová",J230,0)</f>
        <v>0</v>
      </c>
      <c r="BJ230" s="15" t="s">
        <v>83</v>
      </c>
      <c r="BK230" s="236">
        <f>ROUND(I230*H230,2)</f>
        <v>0</v>
      </c>
      <c r="BL230" s="15" t="s">
        <v>144</v>
      </c>
      <c r="BM230" s="235" t="s">
        <v>271</v>
      </c>
    </row>
    <row r="231" s="1" customFormat="1">
      <c r="B231" s="36"/>
      <c r="C231" s="37"/>
      <c r="D231" s="237" t="s">
        <v>146</v>
      </c>
      <c r="E231" s="37"/>
      <c r="F231" s="238" t="s">
        <v>272</v>
      </c>
      <c r="G231" s="37"/>
      <c r="H231" s="37"/>
      <c r="I231" s="149"/>
      <c r="J231" s="37"/>
      <c r="K231" s="37"/>
      <c r="L231" s="41"/>
      <c r="M231" s="239"/>
      <c r="N231" s="84"/>
      <c r="O231" s="84"/>
      <c r="P231" s="84"/>
      <c r="Q231" s="84"/>
      <c r="R231" s="84"/>
      <c r="S231" s="84"/>
      <c r="T231" s="85"/>
      <c r="AT231" s="15" t="s">
        <v>146</v>
      </c>
      <c r="AU231" s="15" t="s">
        <v>83</v>
      </c>
    </row>
    <row r="232" s="11" customFormat="1">
      <c r="B232" s="240"/>
      <c r="C232" s="241"/>
      <c r="D232" s="237" t="s">
        <v>148</v>
      </c>
      <c r="E232" s="242" t="s">
        <v>1</v>
      </c>
      <c r="F232" s="243" t="s">
        <v>273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AT232" s="249" t="s">
        <v>148</v>
      </c>
      <c r="AU232" s="249" t="s">
        <v>83</v>
      </c>
      <c r="AV232" s="11" t="s">
        <v>83</v>
      </c>
      <c r="AW232" s="11" t="s">
        <v>32</v>
      </c>
      <c r="AX232" s="11" t="s">
        <v>76</v>
      </c>
      <c r="AY232" s="249" t="s">
        <v>138</v>
      </c>
    </row>
    <row r="233" s="11" customFormat="1">
      <c r="B233" s="240"/>
      <c r="C233" s="241"/>
      <c r="D233" s="237" t="s">
        <v>148</v>
      </c>
      <c r="E233" s="242" t="s">
        <v>1</v>
      </c>
      <c r="F233" s="243" t="s">
        <v>172</v>
      </c>
      <c r="G233" s="241"/>
      <c r="H233" s="242" t="s">
        <v>1</v>
      </c>
      <c r="I233" s="244"/>
      <c r="J233" s="241"/>
      <c r="K233" s="241"/>
      <c r="L233" s="245"/>
      <c r="M233" s="246"/>
      <c r="N233" s="247"/>
      <c r="O233" s="247"/>
      <c r="P233" s="247"/>
      <c r="Q233" s="247"/>
      <c r="R233" s="247"/>
      <c r="S233" s="247"/>
      <c r="T233" s="248"/>
      <c r="AT233" s="249" t="s">
        <v>148</v>
      </c>
      <c r="AU233" s="249" t="s">
        <v>83</v>
      </c>
      <c r="AV233" s="11" t="s">
        <v>83</v>
      </c>
      <c r="AW233" s="11" t="s">
        <v>32</v>
      </c>
      <c r="AX233" s="11" t="s">
        <v>76</v>
      </c>
      <c r="AY233" s="249" t="s">
        <v>138</v>
      </c>
    </row>
    <row r="234" s="11" customFormat="1">
      <c r="B234" s="240"/>
      <c r="C234" s="241"/>
      <c r="D234" s="237" t="s">
        <v>148</v>
      </c>
      <c r="E234" s="242" t="s">
        <v>1</v>
      </c>
      <c r="F234" s="243" t="s">
        <v>274</v>
      </c>
      <c r="G234" s="241"/>
      <c r="H234" s="242" t="s">
        <v>1</v>
      </c>
      <c r="I234" s="244"/>
      <c r="J234" s="241"/>
      <c r="K234" s="241"/>
      <c r="L234" s="245"/>
      <c r="M234" s="246"/>
      <c r="N234" s="247"/>
      <c r="O234" s="247"/>
      <c r="P234" s="247"/>
      <c r="Q234" s="247"/>
      <c r="R234" s="247"/>
      <c r="S234" s="247"/>
      <c r="T234" s="248"/>
      <c r="AT234" s="249" t="s">
        <v>148</v>
      </c>
      <c r="AU234" s="249" t="s">
        <v>83</v>
      </c>
      <c r="AV234" s="11" t="s">
        <v>83</v>
      </c>
      <c r="AW234" s="11" t="s">
        <v>32</v>
      </c>
      <c r="AX234" s="11" t="s">
        <v>76</v>
      </c>
      <c r="AY234" s="249" t="s">
        <v>138</v>
      </c>
    </row>
    <row r="235" s="12" customFormat="1">
      <c r="B235" s="250"/>
      <c r="C235" s="251"/>
      <c r="D235" s="237" t="s">
        <v>148</v>
      </c>
      <c r="E235" s="252" t="s">
        <v>1</v>
      </c>
      <c r="F235" s="253" t="s">
        <v>275</v>
      </c>
      <c r="G235" s="251"/>
      <c r="H235" s="254">
        <v>800.39099999999996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AT235" s="260" t="s">
        <v>148</v>
      </c>
      <c r="AU235" s="260" t="s">
        <v>83</v>
      </c>
      <c r="AV235" s="12" t="s">
        <v>85</v>
      </c>
      <c r="AW235" s="12" t="s">
        <v>32</v>
      </c>
      <c r="AX235" s="12" t="s">
        <v>76</v>
      </c>
      <c r="AY235" s="260" t="s">
        <v>138</v>
      </c>
    </row>
    <row r="236" s="1" customFormat="1" ht="16.5" customHeight="1">
      <c r="B236" s="36"/>
      <c r="C236" s="261" t="s">
        <v>276</v>
      </c>
      <c r="D236" s="261" t="s">
        <v>277</v>
      </c>
      <c r="E236" s="262" t="s">
        <v>278</v>
      </c>
      <c r="F236" s="263" t="s">
        <v>279</v>
      </c>
      <c r="G236" s="264" t="s">
        <v>264</v>
      </c>
      <c r="H236" s="265">
        <v>1528.7470000000001</v>
      </c>
      <c r="I236" s="266"/>
      <c r="J236" s="267">
        <f>ROUND(I236*H236,2)</f>
        <v>0</v>
      </c>
      <c r="K236" s="263" t="s">
        <v>143</v>
      </c>
      <c r="L236" s="268"/>
      <c r="M236" s="269" t="s">
        <v>1</v>
      </c>
      <c r="N236" s="270" t="s">
        <v>41</v>
      </c>
      <c r="O236" s="84"/>
      <c r="P236" s="233">
        <f>O236*H236</f>
        <v>0</v>
      </c>
      <c r="Q236" s="233">
        <v>0</v>
      </c>
      <c r="R236" s="233">
        <f>Q236*H236</f>
        <v>0</v>
      </c>
      <c r="S236" s="233">
        <v>0</v>
      </c>
      <c r="T236" s="234">
        <f>S236*H236</f>
        <v>0</v>
      </c>
      <c r="AR236" s="235" t="s">
        <v>280</v>
      </c>
      <c r="AT236" s="235" t="s">
        <v>277</v>
      </c>
      <c r="AU236" s="235" t="s">
        <v>83</v>
      </c>
      <c r="AY236" s="15" t="s">
        <v>138</v>
      </c>
      <c r="BE236" s="236">
        <f>IF(N236="základní",J236,0)</f>
        <v>0</v>
      </c>
      <c r="BF236" s="236">
        <f>IF(N236="snížená",J236,0)</f>
        <v>0</v>
      </c>
      <c r="BG236" s="236">
        <f>IF(N236="zákl. přenesená",J236,0)</f>
        <v>0</v>
      </c>
      <c r="BH236" s="236">
        <f>IF(N236="sníž. přenesená",J236,0)</f>
        <v>0</v>
      </c>
      <c r="BI236" s="236">
        <f>IF(N236="nulová",J236,0)</f>
        <v>0</v>
      </c>
      <c r="BJ236" s="15" t="s">
        <v>83</v>
      </c>
      <c r="BK236" s="236">
        <f>ROUND(I236*H236,2)</f>
        <v>0</v>
      </c>
      <c r="BL236" s="15" t="s">
        <v>144</v>
      </c>
      <c r="BM236" s="235" t="s">
        <v>281</v>
      </c>
    </row>
    <row r="237" s="1" customFormat="1">
      <c r="B237" s="36"/>
      <c r="C237" s="37"/>
      <c r="D237" s="237" t="s">
        <v>146</v>
      </c>
      <c r="E237" s="37"/>
      <c r="F237" s="238" t="s">
        <v>279</v>
      </c>
      <c r="G237" s="37"/>
      <c r="H237" s="37"/>
      <c r="I237" s="149"/>
      <c r="J237" s="37"/>
      <c r="K237" s="37"/>
      <c r="L237" s="41"/>
      <c r="M237" s="239"/>
      <c r="N237" s="84"/>
      <c r="O237" s="84"/>
      <c r="P237" s="84"/>
      <c r="Q237" s="84"/>
      <c r="R237" s="84"/>
      <c r="S237" s="84"/>
      <c r="T237" s="85"/>
      <c r="AT237" s="15" t="s">
        <v>146</v>
      </c>
      <c r="AU237" s="15" t="s">
        <v>83</v>
      </c>
    </row>
    <row r="238" s="12" customFormat="1">
      <c r="B238" s="250"/>
      <c r="C238" s="251"/>
      <c r="D238" s="237" t="s">
        <v>148</v>
      </c>
      <c r="E238" s="252" t="s">
        <v>1</v>
      </c>
      <c r="F238" s="253" t="s">
        <v>282</v>
      </c>
      <c r="G238" s="251"/>
      <c r="H238" s="254">
        <v>800.39099999999996</v>
      </c>
      <c r="I238" s="255"/>
      <c r="J238" s="251"/>
      <c r="K238" s="251"/>
      <c r="L238" s="256"/>
      <c r="M238" s="257"/>
      <c r="N238" s="258"/>
      <c r="O238" s="258"/>
      <c r="P238" s="258"/>
      <c r="Q238" s="258"/>
      <c r="R238" s="258"/>
      <c r="S238" s="258"/>
      <c r="T238" s="259"/>
      <c r="AT238" s="260" t="s">
        <v>148</v>
      </c>
      <c r="AU238" s="260" t="s">
        <v>83</v>
      </c>
      <c r="AV238" s="12" t="s">
        <v>85</v>
      </c>
      <c r="AW238" s="12" t="s">
        <v>32</v>
      </c>
      <c r="AX238" s="12" t="s">
        <v>76</v>
      </c>
      <c r="AY238" s="260" t="s">
        <v>138</v>
      </c>
    </row>
    <row r="239" s="12" customFormat="1">
      <c r="B239" s="250"/>
      <c r="C239" s="251"/>
      <c r="D239" s="237" t="s">
        <v>148</v>
      </c>
      <c r="E239" s="251"/>
      <c r="F239" s="253" t="s">
        <v>283</v>
      </c>
      <c r="G239" s="251"/>
      <c r="H239" s="254">
        <v>1528.7470000000001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AT239" s="260" t="s">
        <v>148</v>
      </c>
      <c r="AU239" s="260" t="s">
        <v>83</v>
      </c>
      <c r="AV239" s="12" t="s">
        <v>85</v>
      </c>
      <c r="AW239" s="12" t="s">
        <v>4</v>
      </c>
      <c r="AX239" s="12" t="s">
        <v>83</v>
      </c>
      <c r="AY239" s="260" t="s">
        <v>138</v>
      </c>
    </row>
    <row r="240" s="1" customFormat="1" ht="24" customHeight="1">
      <c r="B240" s="36"/>
      <c r="C240" s="224" t="s">
        <v>284</v>
      </c>
      <c r="D240" s="224" t="s">
        <v>139</v>
      </c>
      <c r="E240" s="225" t="s">
        <v>285</v>
      </c>
      <c r="F240" s="226" t="s">
        <v>286</v>
      </c>
      <c r="G240" s="227" t="s">
        <v>160</v>
      </c>
      <c r="H240" s="228">
        <v>251.239</v>
      </c>
      <c r="I240" s="229"/>
      <c r="J240" s="230">
        <f>ROUND(I240*H240,2)</f>
        <v>0</v>
      </c>
      <c r="K240" s="226" t="s">
        <v>143</v>
      </c>
      <c r="L240" s="41"/>
      <c r="M240" s="231" t="s">
        <v>1</v>
      </c>
      <c r="N240" s="232" t="s">
        <v>41</v>
      </c>
      <c r="O240" s="84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AR240" s="235" t="s">
        <v>144</v>
      </c>
      <c r="AT240" s="235" t="s">
        <v>139</v>
      </c>
      <c r="AU240" s="235" t="s">
        <v>83</v>
      </c>
      <c r="AY240" s="15" t="s">
        <v>138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5" t="s">
        <v>83</v>
      </c>
      <c r="BK240" s="236">
        <f>ROUND(I240*H240,2)</f>
        <v>0</v>
      </c>
      <c r="BL240" s="15" t="s">
        <v>144</v>
      </c>
      <c r="BM240" s="235" t="s">
        <v>287</v>
      </c>
    </row>
    <row r="241" s="1" customFormat="1">
      <c r="B241" s="36"/>
      <c r="C241" s="37"/>
      <c r="D241" s="237" t="s">
        <v>146</v>
      </c>
      <c r="E241" s="37"/>
      <c r="F241" s="238" t="s">
        <v>288</v>
      </c>
      <c r="G241" s="37"/>
      <c r="H241" s="37"/>
      <c r="I241" s="149"/>
      <c r="J241" s="37"/>
      <c r="K241" s="37"/>
      <c r="L241" s="41"/>
      <c r="M241" s="239"/>
      <c r="N241" s="84"/>
      <c r="O241" s="84"/>
      <c r="P241" s="84"/>
      <c r="Q241" s="84"/>
      <c r="R241" s="84"/>
      <c r="S241" s="84"/>
      <c r="T241" s="85"/>
      <c r="AT241" s="15" t="s">
        <v>146</v>
      </c>
      <c r="AU241" s="15" t="s">
        <v>83</v>
      </c>
    </row>
    <row r="242" s="11" customFormat="1">
      <c r="B242" s="240"/>
      <c r="C242" s="241"/>
      <c r="D242" s="237" t="s">
        <v>148</v>
      </c>
      <c r="E242" s="242" t="s">
        <v>1</v>
      </c>
      <c r="F242" s="243" t="s">
        <v>251</v>
      </c>
      <c r="G242" s="241"/>
      <c r="H242" s="242" t="s">
        <v>1</v>
      </c>
      <c r="I242" s="244"/>
      <c r="J242" s="241"/>
      <c r="K242" s="241"/>
      <c r="L242" s="245"/>
      <c r="M242" s="246"/>
      <c r="N242" s="247"/>
      <c r="O242" s="247"/>
      <c r="P242" s="247"/>
      <c r="Q242" s="247"/>
      <c r="R242" s="247"/>
      <c r="S242" s="247"/>
      <c r="T242" s="248"/>
      <c r="AT242" s="249" t="s">
        <v>148</v>
      </c>
      <c r="AU242" s="249" t="s">
        <v>83</v>
      </c>
      <c r="AV242" s="11" t="s">
        <v>83</v>
      </c>
      <c r="AW242" s="11" t="s">
        <v>32</v>
      </c>
      <c r="AX242" s="11" t="s">
        <v>76</v>
      </c>
      <c r="AY242" s="249" t="s">
        <v>138</v>
      </c>
    </row>
    <row r="243" s="11" customFormat="1">
      <c r="B243" s="240"/>
      <c r="C243" s="241"/>
      <c r="D243" s="237" t="s">
        <v>148</v>
      </c>
      <c r="E243" s="242" t="s">
        <v>1</v>
      </c>
      <c r="F243" s="243" t="s">
        <v>163</v>
      </c>
      <c r="G243" s="241"/>
      <c r="H243" s="242" t="s">
        <v>1</v>
      </c>
      <c r="I243" s="244"/>
      <c r="J243" s="241"/>
      <c r="K243" s="241"/>
      <c r="L243" s="245"/>
      <c r="M243" s="246"/>
      <c r="N243" s="247"/>
      <c r="O243" s="247"/>
      <c r="P243" s="247"/>
      <c r="Q243" s="247"/>
      <c r="R243" s="247"/>
      <c r="S243" s="247"/>
      <c r="T243" s="248"/>
      <c r="AT243" s="249" t="s">
        <v>148</v>
      </c>
      <c r="AU243" s="249" t="s">
        <v>83</v>
      </c>
      <c r="AV243" s="11" t="s">
        <v>83</v>
      </c>
      <c r="AW243" s="11" t="s">
        <v>32</v>
      </c>
      <c r="AX243" s="11" t="s">
        <v>76</v>
      </c>
      <c r="AY243" s="249" t="s">
        <v>138</v>
      </c>
    </row>
    <row r="244" s="12" customFormat="1">
      <c r="B244" s="250"/>
      <c r="C244" s="251"/>
      <c r="D244" s="237" t="s">
        <v>148</v>
      </c>
      <c r="E244" s="252" t="s">
        <v>1</v>
      </c>
      <c r="F244" s="253" t="s">
        <v>289</v>
      </c>
      <c r="G244" s="251"/>
      <c r="H244" s="254">
        <v>280.839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AT244" s="260" t="s">
        <v>148</v>
      </c>
      <c r="AU244" s="260" t="s">
        <v>83</v>
      </c>
      <c r="AV244" s="12" t="s">
        <v>85</v>
      </c>
      <c r="AW244" s="12" t="s">
        <v>32</v>
      </c>
      <c r="AX244" s="12" t="s">
        <v>76</v>
      </c>
      <c r="AY244" s="260" t="s">
        <v>138</v>
      </c>
    </row>
    <row r="245" s="12" customFormat="1">
      <c r="B245" s="250"/>
      <c r="C245" s="251"/>
      <c r="D245" s="237" t="s">
        <v>148</v>
      </c>
      <c r="E245" s="252" t="s">
        <v>1</v>
      </c>
      <c r="F245" s="253" t="s">
        <v>290</v>
      </c>
      <c r="G245" s="251"/>
      <c r="H245" s="254">
        <v>-29.600000000000001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AT245" s="260" t="s">
        <v>148</v>
      </c>
      <c r="AU245" s="260" t="s">
        <v>83</v>
      </c>
      <c r="AV245" s="12" t="s">
        <v>85</v>
      </c>
      <c r="AW245" s="12" t="s">
        <v>32</v>
      </c>
      <c r="AX245" s="12" t="s">
        <v>76</v>
      </c>
      <c r="AY245" s="260" t="s">
        <v>138</v>
      </c>
    </row>
    <row r="246" s="1" customFormat="1" ht="16.5" customHeight="1">
      <c r="B246" s="36"/>
      <c r="C246" s="261" t="s">
        <v>291</v>
      </c>
      <c r="D246" s="261" t="s">
        <v>277</v>
      </c>
      <c r="E246" s="262" t="s">
        <v>292</v>
      </c>
      <c r="F246" s="263" t="s">
        <v>293</v>
      </c>
      <c r="G246" s="264" t="s">
        <v>264</v>
      </c>
      <c r="H246" s="265">
        <v>502.47800000000001</v>
      </c>
      <c r="I246" s="266"/>
      <c r="J246" s="267">
        <f>ROUND(I246*H246,2)</f>
        <v>0</v>
      </c>
      <c r="K246" s="263" t="s">
        <v>143</v>
      </c>
      <c r="L246" s="268"/>
      <c r="M246" s="269" t="s">
        <v>1</v>
      </c>
      <c r="N246" s="270" t="s">
        <v>41</v>
      </c>
      <c r="O246" s="84"/>
      <c r="P246" s="233">
        <f>O246*H246</f>
        <v>0</v>
      </c>
      <c r="Q246" s="233">
        <v>0</v>
      </c>
      <c r="R246" s="233">
        <f>Q246*H246</f>
        <v>0</v>
      </c>
      <c r="S246" s="233">
        <v>0</v>
      </c>
      <c r="T246" s="234">
        <f>S246*H246</f>
        <v>0</v>
      </c>
      <c r="AR246" s="235" t="s">
        <v>280</v>
      </c>
      <c r="AT246" s="235" t="s">
        <v>277</v>
      </c>
      <c r="AU246" s="235" t="s">
        <v>83</v>
      </c>
      <c r="AY246" s="15" t="s">
        <v>138</v>
      </c>
      <c r="BE246" s="236">
        <f>IF(N246="základní",J246,0)</f>
        <v>0</v>
      </c>
      <c r="BF246" s="236">
        <f>IF(N246="snížená",J246,0)</f>
        <v>0</v>
      </c>
      <c r="BG246" s="236">
        <f>IF(N246="zákl. přenesená",J246,0)</f>
        <v>0</v>
      </c>
      <c r="BH246" s="236">
        <f>IF(N246="sníž. přenesená",J246,0)</f>
        <v>0</v>
      </c>
      <c r="BI246" s="236">
        <f>IF(N246="nulová",J246,0)</f>
        <v>0</v>
      </c>
      <c r="BJ246" s="15" t="s">
        <v>83</v>
      </c>
      <c r="BK246" s="236">
        <f>ROUND(I246*H246,2)</f>
        <v>0</v>
      </c>
      <c r="BL246" s="15" t="s">
        <v>144</v>
      </c>
      <c r="BM246" s="235" t="s">
        <v>294</v>
      </c>
    </row>
    <row r="247" s="1" customFormat="1">
      <c r="B247" s="36"/>
      <c r="C247" s="37"/>
      <c r="D247" s="237" t="s">
        <v>146</v>
      </c>
      <c r="E247" s="37"/>
      <c r="F247" s="238" t="s">
        <v>293</v>
      </c>
      <c r="G247" s="37"/>
      <c r="H247" s="37"/>
      <c r="I247" s="149"/>
      <c r="J247" s="37"/>
      <c r="K247" s="37"/>
      <c r="L247" s="41"/>
      <c r="M247" s="239"/>
      <c r="N247" s="84"/>
      <c r="O247" s="84"/>
      <c r="P247" s="84"/>
      <c r="Q247" s="84"/>
      <c r="R247" s="84"/>
      <c r="S247" s="84"/>
      <c r="T247" s="85"/>
      <c r="AT247" s="15" t="s">
        <v>146</v>
      </c>
      <c r="AU247" s="15" t="s">
        <v>83</v>
      </c>
    </row>
    <row r="248" s="12" customFormat="1">
      <c r="B248" s="250"/>
      <c r="C248" s="251"/>
      <c r="D248" s="237" t="s">
        <v>148</v>
      </c>
      <c r="E248" s="252" t="s">
        <v>1</v>
      </c>
      <c r="F248" s="253" t="s">
        <v>295</v>
      </c>
      <c r="G248" s="251"/>
      <c r="H248" s="254">
        <v>502.47800000000001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AT248" s="260" t="s">
        <v>148</v>
      </c>
      <c r="AU248" s="260" t="s">
        <v>83</v>
      </c>
      <c r="AV248" s="12" t="s">
        <v>85</v>
      </c>
      <c r="AW248" s="12" t="s">
        <v>32</v>
      </c>
      <c r="AX248" s="12" t="s">
        <v>83</v>
      </c>
      <c r="AY248" s="260" t="s">
        <v>138</v>
      </c>
    </row>
    <row r="249" s="1" customFormat="1" ht="24" customHeight="1">
      <c r="B249" s="36"/>
      <c r="C249" s="224" t="s">
        <v>296</v>
      </c>
      <c r="D249" s="224" t="s">
        <v>139</v>
      </c>
      <c r="E249" s="225" t="s">
        <v>297</v>
      </c>
      <c r="F249" s="226" t="s">
        <v>298</v>
      </c>
      <c r="G249" s="227" t="s">
        <v>299</v>
      </c>
      <c r="H249" s="228">
        <v>758</v>
      </c>
      <c r="I249" s="229"/>
      <c r="J249" s="230">
        <f>ROUND(I249*H249,2)</f>
        <v>0</v>
      </c>
      <c r="K249" s="226" t="s">
        <v>143</v>
      </c>
      <c r="L249" s="41"/>
      <c r="M249" s="231" t="s">
        <v>1</v>
      </c>
      <c r="N249" s="232" t="s">
        <v>41</v>
      </c>
      <c r="O249" s="84"/>
      <c r="P249" s="233">
        <f>O249*H249</f>
        <v>0</v>
      </c>
      <c r="Q249" s="233">
        <v>0.00010000000000000001</v>
      </c>
      <c r="R249" s="233">
        <f>Q249*H249</f>
        <v>0.075800000000000006</v>
      </c>
      <c r="S249" s="233">
        <v>0</v>
      </c>
      <c r="T249" s="234">
        <f>S249*H249</f>
        <v>0</v>
      </c>
      <c r="AR249" s="235" t="s">
        <v>144</v>
      </c>
      <c r="AT249" s="235" t="s">
        <v>139</v>
      </c>
      <c r="AU249" s="235" t="s">
        <v>83</v>
      </c>
      <c r="AY249" s="15" t="s">
        <v>138</v>
      </c>
      <c r="BE249" s="236">
        <f>IF(N249="základní",J249,0)</f>
        <v>0</v>
      </c>
      <c r="BF249" s="236">
        <f>IF(N249="snížená",J249,0)</f>
        <v>0</v>
      </c>
      <c r="BG249" s="236">
        <f>IF(N249="zákl. přenesená",J249,0)</f>
        <v>0</v>
      </c>
      <c r="BH249" s="236">
        <f>IF(N249="sníž. přenesená",J249,0)</f>
        <v>0</v>
      </c>
      <c r="BI249" s="236">
        <f>IF(N249="nulová",J249,0)</f>
        <v>0</v>
      </c>
      <c r="BJ249" s="15" t="s">
        <v>83</v>
      </c>
      <c r="BK249" s="236">
        <f>ROUND(I249*H249,2)</f>
        <v>0</v>
      </c>
      <c r="BL249" s="15" t="s">
        <v>144</v>
      </c>
      <c r="BM249" s="235" t="s">
        <v>300</v>
      </c>
    </row>
    <row r="250" s="1" customFormat="1">
      <c r="B250" s="36"/>
      <c r="C250" s="37"/>
      <c r="D250" s="237" t="s">
        <v>146</v>
      </c>
      <c r="E250" s="37"/>
      <c r="F250" s="238" t="s">
        <v>301</v>
      </c>
      <c r="G250" s="37"/>
      <c r="H250" s="37"/>
      <c r="I250" s="149"/>
      <c r="J250" s="37"/>
      <c r="K250" s="37"/>
      <c r="L250" s="41"/>
      <c r="M250" s="239"/>
      <c r="N250" s="84"/>
      <c r="O250" s="84"/>
      <c r="P250" s="84"/>
      <c r="Q250" s="84"/>
      <c r="R250" s="84"/>
      <c r="S250" s="84"/>
      <c r="T250" s="85"/>
      <c r="AT250" s="15" t="s">
        <v>146</v>
      </c>
      <c r="AU250" s="15" t="s">
        <v>83</v>
      </c>
    </row>
    <row r="251" s="11" customFormat="1">
      <c r="B251" s="240"/>
      <c r="C251" s="241"/>
      <c r="D251" s="237" t="s">
        <v>148</v>
      </c>
      <c r="E251" s="242" t="s">
        <v>1</v>
      </c>
      <c r="F251" s="243" t="s">
        <v>172</v>
      </c>
      <c r="G251" s="241"/>
      <c r="H251" s="242" t="s">
        <v>1</v>
      </c>
      <c r="I251" s="244"/>
      <c r="J251" s="241"/>
      <c r="K251" s="241"/>
      <c r="L251" s="245"/>
      <c r="M251" s="246"/>
      <c r="N251" s="247"/>
      <c r="O251" s="247"/>
      <c r="P251" s="247"/>
      <c r="Q251" s="247"/>
      <c r="R251" s="247"/>
      <c r="S251" s="247"/>
      <c r="T251" s="248"/>
      <c r="AT251" s="249" t="s">
        <v>148</v>
      </c>
      <c r="AU251" s="249" t="s">
        <v>83</v>
      </c>
      <c r="AV251" s="11" t="s">
        <v>83</v>
      </c>
      <c r="AW251" s="11" t="s">
        <v>32</v>
      </c>
      <c r="AX251" s="11" t="s">
        <v>76</v>
      </c>
      <c r="AY251" s="249" t="s">
        <v>138</v>
      </c>
    </row>
    <row r="252" s="11" customFormat="1">
      <c r="B252" s="240"/>
      <c r="C252" s="241"/>
      <c r="D252" s="237" t="s">
        <v>148</v>
      </c>
      <c r="E252" s="242" t="s">
        <v>1</v>
      </c>
      <c r="F252" s="243" t="s">
        <v>163</v>
      </c>
      <c r="G252" s="241"/>
      <c r="H252" s="242" t="s">
        <v>1</v>
      </c>
      <c r="I252" s="244"/>
      <c r="J252" s="241"/>
      <c r="K252" s="241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148</v>
      </c>
      <c r="AU252" s="249" t="s">
        <v>83</v>
      </c>
      <c r="AV252" s="11" t="s">
        <v>83</v>
      </c>
      <c r="AW252" s="11" t="s">
        <v>32</v>
      </c>
      <c r="AX252" s="11" t="s">
        <v>76</v>
      </c>
      <c r="AY252" s="249" t="s">
        <v>138</v>
      </c>
    </row>
    <row r="253" s="12" customFormat="1">
      <c r="B253" s="250"/>
      <c r="C253" s="251"/>
      <c r="D253" s="237" t="s">
        <v>148</v>
      </c>
      <c r="E253" s="252" t="s">
        <v>1</v>
      </c>
      <c r="F253" s="253" t="s">
        <v>302</v>
      </c>
      <c r="G253" s="251"/>
      <c r="H253" s="254">
        <v>758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AT253" s="260" t="s">
        <v>148</v>
      </c>
      <c r="AU253" s="260" t="s">
        <v>83</v>
      </c>
      <c r="AV253" s="12" t="s">
        <v>85</v>
      </c>
      <c r="AW253" s="12" t="s">
        <v>32</v>
      </c>
      <c r="AX253" s="12" t="s">
        <v>76</v>
      </c>
      <c r="AY253" s="260" t="s">
        <v>138</v>
      </c>
    </row>
    <row r="254" s="1" customFormat="1" ht="24" customHeight="1">
      <c r="B254" s="36"/>
      <c r="C254" s="224" t="s">
        <v>303</v>
      </c>
      <c r="D254" s="224" t="s">
        <v>139</v>
      </c>
      <c r="E254" s="225" t="s">
        <v>304</v>
      </c>
      <c r="F254" s="226" t="s">
        <v>305</v>
      </c>
      <c r="G254" s="227" t="s">
        <v>299</v>
      </c>
      <c r="H254" s="228">
        <v>758</v>
      </c>
      <c r="I254" s="229"/>
      <c r="J254" s="230">
        <f>ROUND(I254*H254,2)</f>
        <v>0</v>
      </c>
      <c r="K254" s="226" t="s">
        <v>143</v>
      </c>
      <c r="L254" s="41"/>
      <c r="M254" s="231" t="s">
        <v>1</v>
      </c>
      <c r="N254" s="232" t="s">
        <v>41</v>
      </c>
      <c r="O254" s="84"/>
      <c r="P254" s="233">
        <f>O254*H254</f>
        <v>0</v>
      </c>
      <c r="Q254" s="233">
        <v>0</v>
      </c>
      <c r="R254" s="233">
        <f>Q254*H254</f>
        <v>0</v>
      </c>
      <c r="S254" s="233">
        <v>0</v>
      </c>
      <c r="T254" s="234">
        <f>S254*H254</f>
        <v>0</v>
      </c>
      <c r="AR254" s="235" t="s">
        <v>144</v>
      </c>
      <c r="AT254" s="235" t="s">
        <v>139</v>
      </c>
      <c r="AU254" s="235" t="s">
        <v>83</v>
      </c>
      <c r="AY254" s="15" t="s">
        <v>138</v>
      </c>
      <c r="BE254" s="236">
        <f>IF(N254="základní",J254,0)</f>
        <v>0</v>
      </c>
      <c r="BF254" s="236">
        <f>IF(N254="snížená",J254,0)</f>
        <v>0</v>
      </c>
      <c r="BG254" s="236">
        <f>IF(N254="zákl. přenesená",J254,0)</f>
        <v>0</v>
      </c>
      <c r="BH254" s="236">
        <f>IF(N254="sníž. přenesená",J254,0)</f>
        <v>0</v>
      </c>
      <c r="BI254" s="236">
        <f>IF(N254="nulová",J254,0)</f>
        <v>0</v>
      </c>
      <c r="BJ254" s="15" t="s">
        <v>83</v>
      </c>
      <c r="BK254" s="236">
        <f>ROUND(I254*H254,2)</f>
        <v>0</v>
      </c>
      <c r="BL254" s="15" t="s">
        <v>144</v>
      </c>
      <c r="BM254" s="235" t="s">
        <v>306</v>
      </c>
    </row>
    <row r="255" s="1" customFormat="1">
      <c r="B255" s="36"/>
      <c r="C255" s="37"/>
      <c r="D255" s="237" t="s">
        <v>146</v>
      </c>
      <c r="E255" s="37"/>
      <c r="F255" s="238" t="s">
        <v>307</v>
      </c>
      <c r="G255" s="37"/>
      <c r="H255" s="37"/>
      <c r="I255" s="149"/>
      <c r="J255" s="37"/>
      <c r="K255" s="37"/>
      <c r="L255" s="41"/>
      <c r="M255" s="239"/>
      <c r="N255" s="84"/>
      <c r="O255" s="84"/>
      <c r="P255" s="84"/>
      <c r="Q255" s="84"/>
      <c r="R255" s="84"/>
      <c r="S255" s="84"/>
      <c r="T255" s="85"/>
      <c r="AT255" s="15" t="s">
        <v>146</v>
      </c>
      <c r="AU255" s="15" t="s">
        <v>83</v>
      </c>
    </row>
    <row r="256" s="1" customFormat="1" ht="16.5" customHeight="1">
      <c r="B256" s="36"/>
      <c r="C256" s="224" t="s">
        <v>308</v>
      </c>
      <c r="D256" s="224" t="s">
        <v>139</v>
      </c>
      <c r="E256" s="225" t="s">
        <v>309</v>
      </c>
      <c r="F256" s="226" t="s">
        <v>310</v>
      </c>
      <c r="G256" s="227" t="s">
        <v>311</v>
      </c>
      <c r="H256" s="228">
        <v>4</v>
      </c>
      <c r="I256" s="229"/>
      <c r="J256" s="230">
        <f>ROUND(I256*H256,2)</f>
        <v>0</v>
      </c>
      <c r="K256" s="226" t="s">
        <v>1</v>
      </c>
      <c r="L256" s="41"/>
      <c r="M256" s="231" t="s">
        <v>1</v>
      </c>
      <c r="N256" s="232" t="s">
        <v>41</v>
      </c>
      <c r="O256" s="84"/>
      <c r="P256" s="233">
        <f>O256*H256</f>
        <v>0</v>
      </c>
      <c r="Q256" s="233">
        <v>0</v>
      </c>
      <c r="R256" s="233">
        <f>Q256*H256</f>
        <v>0</v>
      </c>
      <c r="S256" s="233">
        <v>0</v>
      </c>
      <c r="T256" s="234">
        <f>S256*H256</f>
        <v>0</v>
      </c>
      <c r="AR256" s="235" t="s">
        <v>144</v>
      </c>
      <c r="AT256" s="235" t="s">
        <v>139</v>
      </c>
      <c r="AU256" s="235" t="s">
        <v>83</v>
      </c>
      <c r="AY256" s="15" t="s">
        <v>138</v>
      </c>
      <c r="BE256" s="236">
        <f>IF(N256="základní",J256,0)</f>
        <v>0</v>
      </c>
      <c r="BF256" s="236">
        <f>IF(N256="snížená",J256,0)</f>
        <v>0</v>
      </c>
      <c r="BG256" s="236">
        <f>IF(N256="zákl. přenesená",J256,0)</f>
        <v>0</v>
      </c>
      <c r="BH256" s="236">
        <f>IF(N256="sníž. přenesená",J256,0)</f>
        <v>0</v>
      </c>
      <c r="BI256" s="236">
        <f>IF(N256="nulová",J256,0)</f>
        <v>0</v>
      </c>
      <c r="BJ256" s="15" t="s">
        <v>83</v>
      </c>
      <c r="BK256" s="236">
        <f>ROUND(I256*H256,2)</f>
        <v>0</v>
      </c>
      <c r="BL256" s="15" t="s">
        <v>144</v>
      </c>
      <c r="BM256" s="235" t="s">
        <v>312</v>
      </c>
    </row>
    <row r="257" s="1" customFormat="1">
      <c r="B257" s="36"/>
      <c r="C257" s="37"/>
      <c r="D257" s="237" t="s">
        <v>146</v>
      </c>
      <c r="E257" s="37"/>
      <c r="F257" s="238" t="s">
        <v>310</v>
      </c>
      <c r="G257" s="37"/>
      <c r="H257" s="37"/>
      <c r="I257" s="149"/>
      <c r="J257" s="37"/>
      <c r="K257" s="37"/>
      <c r="L257" s="41"/>
      <c r="M257" s="239"/>
      <c r="N257" s="84"/>
      <c r="O257" s="84"/>
      <c r="P257" s="84"/>
      <c r="Q257" s="84"/>
      <c r="R257" s="84"/>
      <c r="S257" s="84"/>
      <c r="T257" s="85"/>
      <c r="AT257" s="15" t="s">
        <v>146</v>
      </c>
      <c r="AU257" s="15" t="s">
        <v>83</v>
      </c>
    </row>
    <row r="258" s="10" customFormat="1" ht="25.92" customHeight="1">
      <c r="B258" s="210"/>
      <c r="C258" s="211"/>
      <c r="D258" s="212" t="s">
        <v>75</v>
      </c>
      <c r="E258" s="213" t="s">
        <v>313</v>
      </c>
      <c r="F258" s="213" t="s">
        <v>314</v>
      </c>
      <c r="G258" s="211"/>
      <c r="H258" s="211"/>
      <c r="I258" s="214"/>
      <c r="J258" s="215">
        <f>BK258</f>
        <v>0</v>
      </c>
      <c r="K258" s="211"/>
      <c r="L258" s="216"/>
      <c r="M258" s="217"/>
      <c r="N258" s="218"/>
      <c r="O258" s="218"/>
      <c r="P258" s="219">
        <f>SUM(P259:P263)</f>
        <v>0</v>
      </c>
      <c r="Q258" s="218"/>
      <c r="R258" s="219">
        <f>SUM(R259:R263)</f>
        <v>0</v>
      </c>
      <c r="S258" s="218"/>
      <c r="T258" s="220">
        <f>SUM(T259:T263)</f>
        <v>207.79054000000002</v>
      </c>
      <c r="AR258" s="221" t="s">
        <v>83</v>
      </c>
      <c r="AT258" s="222" t="s">
        <v>75</v>
      </c>
      <c r="AU258" s="222" t="s">
        <v>76</v>
      </c>
      <c r="AY258" s="221" t="s">
        <v>138</v>
      </c>
      <c r="BK258" s="223">
        <f>SUM(BK259:BK263)</f>
        <v>0</v>
      </c>
    </row>
    <row r="259" s="1" customFormat="1" ht="24" customHeight="1">
      <c r="B259" s="36"/>
      <c r="C259" s="224" t="s">
        <v>315</v>
      </c>
      <c r="D259" s="224" t="s">
        <v>139</v>
      </c>
      <c r="E259" s="225" t="s">
        <v>316</v>
      </c>
      <c r="F259" s="226" t="s">
        <v>317</v>
      </c>
      <c r="G259" s="227" t="s">
        <v>225</v>
      </c>
      <c r="H259" s="228">
        <v>657.56500000000005</v>
      </c>
      <c r="I259" s="229"/>
      <c r="J259" s="230">
        <f>ROUND(I259*H259,2)</f>
        <v>0</v>
      </c>
      <c r="K259" s="226" t="s">
        <v>143</v>
      </c>
      <c r="L259" s="41"/>
      <c r="M259" s="231" t="s">
        <v>1</v>
      </c>
      <c r="N259" s="232" t="s">
        <v>41</v>
      </c>
      <c r="O259" s="84"/>
      <c r="P259" s="233">
        <f>O259*H259</f>
        <v>0</v>
      </c>
      <c r="Q259" s="233">
        <v>0</v>
      </c>
      <c r="R259" s="233">
        <f>Q259*H259</f>
        <v>0</v>
      </c>
      <c r="S259" s="233">
        <v>0.316</v>
      </c>
      <c r="T259" s="234">
        <f>S259*H259</f>
        <v>207.79054000000002</v>
      </c>
      <c r="AR259" s="235" t="s">
        <v>144</v>
      </c>
      <c r="AT259" s="235" t="s">
        <v>139</v>
      </c>
      <c r="AU259" s="235" t="s">
        <v>83</v>
      </c>
      <c r="AY259" s="15" t="s">
        <v>138</v>
      </c>
      <c r="BE259" s="236">
        <f>IF(N259="základní",J259,0)</f>
        <v>0</v>
      </c>
      <c r="BF259" s="236">
        <f>IF(N259="snížená",J259,0)</f>
        <v>0</v>
      </c>
      <c r="BG259" s="236">
        <f>IF(N259="zákl. přenesená",J259,0)</f>
        <v>0</v>
      </c>
      <c r="BH259" s="236">
        <f>IF(N259="sníž. přenesená",J259,0)</f>
        <v>0</v>
      </c>
      <c r="BI259" s="236">
        <f>IF(N259="nulová",J259,0)</f>
        <v>0</v>
      </c>
      <c r="BJ259" s="15" t="s">
        <v>83</v>
      </c>
      <c r="BK259" s="236">
        <f>ROUND(I259*H259,2)</f>
        <v>0</v>
      </c>
      <c r="BL259" s="15" t="s">
        <v>144</v>
      </c>
      <c r="BM259" s="235" t="s">
        <v>318</v>
      </c>
    </row>
    <row r="260" s="1" customFormat="1">
      <c r="B260" s="36"/>
      <c r="C260" s="37"/>
      <c r="D260" s="237" t="s">
        <v>146</v>
      </c>
      <c r="E260" s="37"/>
      <c r="F260" s="238" t="s">
        <v>319</v>
      </c>
      <c r="G260" s="37"/>
      <c r="H260" s="37"/>
      <c r="I260" s="149"/>
      <c r="J260" s="37"/>
      <c r="K260" s="37"/>
      <c r="L260" s="41"/>
      <c r="M260" s="239"/>
      <c r="N260" s="84"/>
      <c r="O260" s="84"/>
      <c r="P260" s="84"/>
      <c r="Q260" s="84"/>
      <c r="R260" s="84"/>
      <c r="S260" s="84"/>
      <c r="T260" s="85"/>
      <c r="AT260" s="15" t="s">
        <v>146</v>
      </c>
      <c r="AU260" s="15" t="s">
        <v>83</v>
      </c>
    </row>
    <row r="261" s="11" customFormat="1">
      <c r="B261" s="240"/>
      <c r="C261" s="241"/>
      <c r="D261" s="237" t="s">
        <v>148</v>
      </c>
      <c r="E261" s="242" t="s">
        <v>1</v>
      </c>
      <c r="F261" s="243" t="s">
        <v>172</v>
      </c>
      <c r="G261" s="241"/>
      <c r="H261" s="242" t="s">
        <v>1</v>
      </c>
      <c r="I261" s="244"/>
      <c r="J261" s="241"/>
      <c r="K261" s="241"/>
      <c r="L261" s="245"/>
      <c r="M261" s="246"/>
      <c r="N261" s="247"/>
      <c r="O261" s="247"/>
      <c r="P261" s="247"/>
      <c r="Q261" s="247"/>
      <c r="R261" s="247"/>
      <c r="S261" s="247"/>
      <c r="T261" s="248"/>
      <c r="AT261" s="249" t="s">
        <v>148</v>
      </c>
      <c r="AU261" s="249" t="s">
        <v>83</v>
      </c>
      <c r="AV261" s="11" t="s">
        <v>83</v>
      </c>
      <c r="AW261" s="11" t="s">
        <v>32</v>
      </c>
      <c r="AX261" s="11" t="s">
        <v>76</v>
      </c>
      <c r="AY261" s="249" t="s">
        <v>138</v>
      </c>
    </row>
    <row r="262" s="11" customFormat="1">
      <c r="B262" s="240"/>
      <c r="C262" s="241"/>
      <c r="D262" s="237" t="s">
        <v>148</v>
      </c>
      <c r="E262" s="242" t="s">
        <v>1</v>
      </c>
      <c r="F262" s="243" t="s">
        <v>163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AT262" s="249" t="s">
        <v>148</v>
      </c>
      <c r="AU262" s="249" t="s">
        <v>83</v>
      </c>
      <c r="AV262" s="11" t="s">
        <v>83</v>
      </c>
      <c r="AW262" s="11" t="s">
        <v>32</v>
      </c>
      <c r="AX262" s="11" t="s">
        <v>76</v>
      </c>
      <c r="AY262" s="249" t="s">
        <v>138</v>
      </c>
    </row>
    <row r="263" s="12" customFormat="1">
      <c r="B263" s="250"/>
      <c r="C263" s="251"/>
      <c r="D263" s="237" t="s">
        <v>148</v>
      </c>
      <c r="E263" s="252" t="s">
        <v>1</v>
      </c>
      <c r="F263" s="253" t="s">
        <v>320</v>
      </c>
      <c r="G263" s="251"/>
      <c r="H263" s="254">
        <v>657.56500000000005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AT263" s="260" t="s">
        <v>148</v>
      </c>
      <c r="AU263" s="260" t="s">
        <v>83</v>
      </c>
      <c r="AV263" s="12" t="s">
        <v>85</v>
      </c>
      <c r="AW263" s="12" t="s">
        <v>32</v>
      </c>
      <c r="AX263" s="12" t="s">
        <v>76</v>
      </c>
      <c r="AY263" s="260" t="s">
        <v>138</v>
      </c>
    </row>
    <row r="264" s="10" customFormat="1" ht="25.92" customHeight="1">
      <c r="B264" s="210"/>
      <c r="C264" s="211"/>
      <c r="D264" s="212" t="s">
        <v>75</v>
      </c>
      <c r="E264" s="213" t="s">
        <v>7</v>
      </c>
      <c r="F264" s="213" t="s">
        <v>321</v>
      </c>
      <c r="G264" s="211"/>
      <c r="H264" s="211"/>
      <c r="I264" s="214"/>
      <c r="J264" s="215">
        <f>BK264</f>
        <v>0</v>
      </c>
      <c r="K264" s="211"/>
      <c r="L264" s="216"/>
      <c r="M264" s="217"/>
      <c r="N264" s="218"/>
      <c r="O264" s="218"/>
      <c r="P264" s="219">
        <f>SUM(P265:P275)</f>
        <v>0</v>
      </c>
      <c r="Q264" s="218"/>
      <c r="R264" s="219">
        <f>SUM(R265:R275)</f>
        <v>63.310886499999995</v>
      </c>
      <c r="S264" s="218"/>
      <c r="T264" s="220">
        <f>SUM(T265:T275)</f>
        <v>0</v>
      </c>
      <c r="AR264" s="221" t="s">
        <v>83</v>
      </c>
      <c r="AT264" s="222" t="s">
        <v>75</v>
      </c>
      <c r="AU264" s="222" t="s">
        <v>76</v>
      </c>
      <c r="AY264" s="221" t="s">
        <v>138</v>
      </c>
      <c r="BK264" s="223">
        <f>SUM(BK265:BK275)</f>
        <v>0</v>
      </c>
    </row>
    <row r="265" s="1" customFormat="1" ht="24" customHeight="1">
      <c r="B265" s="36"/>
      <c r="C265" s="224" t="s">
        <v>322</v>
      </c>
      <c r="D265" s="224" t="s">
        <v>139</v>
      </c>
      <c r="E265" s="225" t="s">
        <v>323</v>
      </c>
      <c r="F265" s="226" t="s">
        <v>324</v>
      </c>
      <c r="G265" s="227" t="s">
        <v>299</v>
      </c>
      <c r="H265" s="228">
        <v>279</v>
      </c>
      <c r="I265" s="229"/>
      <c r="J265" s="230">
        <f>ROUND(I265*H265,2)</f>
        <v>0</v>
      </c>
      <c r="K265" s="226" t="s">
        <v>143</v>
      </c>
      <c r="L265" s="41"/>
      <c r="M265" s="231" t="s">
        <v>1</v>
      </c>
      <c r="N265" s="232" t="s">
        <v>41</v>
      </c>
      <c r="O265" s="84"/>
      <c r="P265" s="233">
        <f>O265*H265</f>
        <v>0</v>
      </c>
      <c r="Q265" s="233">
        <v>0.22656999999999999</v>
      </c>
      <c r="R265" s="233">
        <f>Q265*H265</f>
        <v>63.213029999999996</v>
      </c>
      <c r="S265" s="233">
        <v>0</v>
      </c>
      <c r="T265" s="234">
        <f>S265*H265</f>
        <v>0</v>
      </c>
      <c r="AR265" s="235" t="s">
        <v>144</v>
      </c>
      <c r="AT265" s="235" t="s">
        <v>139</v>
      </c>
      <c r="AU265" s="235" t="s">
        <v>83</v>
      </c>
      <c r="AY265" s="15" t="s">
        <v>138</v>
      </c>
      <c r="BE265" s="236">
        <f>IF(N265="základní",J265,0)</f>
        <v>0</v>
      </c>
      <c r="BF265" s="236">
        <f>IF(N265="snížená",J265,0)</f>
        <v>0</v>
      </c>
      <c r="BG265" s="236">
        <f>IF(N265="zákl. přenesená",J265,0)</f>
        <v>0</v>
      </c>
      <c r="BH265" s="236">
        <f>IF(N265="sníž. přenesená",J265,0)</f>
        <v>0</v>
      </c>
      <c r="BI265" s="236">
        <f>IF(N265="nulová",J265,0)</f>
        <v>0</v>
      </c>
      <c r="BJ265" s="15" t="s">
        <v>83</v>
      </c>
      <c r="BK265" s="236">
        <f>ROUND(I265*H265,2)</f>
        <v>0</v>
      </c>
      <c r="BL265" s="15" t="s">
        <v>144</v>
      </c>
      <c r="BM265" s="235" t="s">
        <v>325</v>
      </c>
    </row>
    <row r="266" s="1" customFormat="1">
      <c r="B266" s="36"/>
      <c r="C266" s="37"/>
      <c r="D266" s="237" t="s">
        <v>146</v>
      </c>
      <c r="E266" s="37"/>
      <c r="F266" s="238" t="s">
        <v>326</v>
      </c>
      <c r="G266" s="37"/>
      <c r="H266" s="37"/>
      <c r="I266" s="149"/>
      <c r="J266" s="37"/>
      <c r="K266" s="37"/>
      <c r="L266" s="41"/>
      <c r="M266" s="239"/>
      <c r="N266" s="84"/>
      <c r="O266" s="84"/>
      <c r="P266" s="84"/>
      <c r="Q266" s="84"/>
      <c r="R266" s="84"/>
      <c r="S266" s="84"/>
      <c r="T266" s="85"/>
      <c r="AT266" s="15" t="s">
        <v>146</v>
      </c>
      <c r="AU266" s="15" t="s">
        <v>83</v>
      </c>
    </row>
    <row r="267" s="11" customFormat="1">
      <c r="B267" s="240"/>
      <c r="C267" s="241"/>
      <c r="D267" s="237" t="s">
        <v>148</v>
      </c>
      <c r="E267" s="242" t="s">
        <v>1</v>
      </c>
      <c r="F267" s="243" t="s">
        <v>327</v>
      </c>
      <c r="G267" s="241"/>
      <c r="H267" s="242" t="s">
        <v>1</v>
      </c>
      <c r="I267" s="244"/>
      <c r="J267" s="241"/>
      <c r="K267" s="241"/>
      <c r="L267" s="245"/>
      <c r="M267" s="246"/>
      <c r="N267" s="247"/>
      <c r="O267" s="247"/>
      <c r="P267" s="247"/>
      <c r="Q267" s="247"/>
      <c r="R267" s="247"/>
      <c r="S267" s="247"/>
      <c r="T267" s="248"/>
      <c r="AT267" s="249" t="s">
        <v>148</v>
      </c>
      <c r="AU267" s="249" t="s">
        <v>83</v>
      </c>
      <c r="AV267" s="11" t="s">
        <v>83</v>
      </c>
      <c r="AW267" s="11" t="s">
        <v>32</v>
      </c>
      <c r="AX267" s="11" t="s">
        <v>76</v>
      </c>
      <c r="AY267" s="249" t="s">
        <v>138</v>
      </c>
    </row>
    <row r="268" s="12" customFormat="1">
      <c r="B268" s="250"/>
      <c r="C268" s="251"/>
      <c r="D268" s="237" t="s">
        <v>148</v>
      </c>
      <c r="E268" s="252" t="s">
        <v>1</v>
      </c>
      <c r="F268" s="253" t="s">
        <v>328</v>
      </c>
      <c r="G268" s="251"/>
      <c r="H268" s="254">
        <v>279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AT268" s="260" t="s">
        <v>148</v>
      </c>
      <c r="AU268" s="260" t="s">
        <v>83</v>
      </c>
      <c r="AV268" s="12" t="s">
        <v>85</v>
      </c>
      <c r="AW268" s="12" t="s">
        <v>32</v>
      </c>
      <c r="AX268" s="12" t="s">
        <v>76</v>
      </c>
      <c r="AY268" s="260" t="s">
        <v>138</v>
      </c>
    </row>
    <row r="269" s="1" customFormat="1" ht="24" customHeight="1">
      <c r="B269" s="36"/>
      <c r="C269" s="224" t="s">
        <v>329</v>
      </c>
      <c r="D269" s="224" t="s">
        <v>139</v>
      </c>
      <c r="E269" s="225" t="s">
        <v>330</v>
      </c>
      <c r="F269" s="226" t="s">
        <v>331</v>
      </c>
      <c r="G269" s="227" t="s">
        <v>225</v>
      </c>
      <c r="H269" s="228">
        <v>344.565</v>
      </c>
      <c r="I269" s="229"/>
      <c r="J269" s="230">
        <f>ROUND(I269*H269,2)</f>
        <v>0</v>
      </c>
      <c r="K269" s="226" t="s">
        <v>143</v>
      </c>
      <c r="L269" s="41"/>
      <c r="M269" s="231" t="s">
        <v>1</v>
      </c>
      <c r="N269" s="232" t="s">
        <v>41</v>
      </c>
      <c r="O269" s="84"/>
      <c r="P269" s="233">
        <f>O269*H269</f>
        <v>0</v>
      </c>
      <c r="Q269" s="233">
        <v>0.00010000000000000001</v>
      </c>
      <c r="R269" s="233">
        <f>Q269*H269</f>
        <v>0.034456500000000001</v>
      </c>
      <c r="S269" s="233">
        <v>0</v>
      </c>
      <c r="T269" s="234">
        <f>S269*H269</f>
        <v>0</v>
      </c>
      <c r="AR269" s="235" t="s">
        <v>144</v>
      </c>
      <c r="AT269" s="235" t="s">
        <v>139</v>
      </c>
      <c r="AU269" s="235" t="s">
        <v>83</v>
      </c>
      <c r="AY269" s="15" t="s">
        <v>138</v>
      </c>
      <c r="BE269" s="236">
        <f>IF(N269="základní",J269,0)</f>
        <v>0</v>
      </c>
      <c r="BF269" s="236">
        <f>IF(N269="snížená",J269,0)</f>
        <v>0</v>
      </c>
      <c r="BG269" s="236">
        <f>IF(N269="zákl. přenesená",J269,0)</f>
        <v>0</v>
      </c>
      <c r="BH269" s="236">
        <f>IF(N269="sníž. přenesená",J269,0)</f>
        <v>0</v>
      </c>
      <c r="BI269" s="236">
        <f>IF(N269="nulová",J269,0)</f>
        <v>0</v>
      </c>
      <c r="BJ269" s="15" t="s">
        <v>83</v>
      </c>
      <c r="BK269" s="236">
        <f>ROUND(I269*H269,2)</f>
        <v>0</v>
      </c>
      <c r="BL269" s="15" t="s">
        <v>144</v>
      </c>
      <c r="BM269" s="235" t="s">
        <v>332</v>
      </c>
    </row>
    <row r="270" s="1" customFormat="1">
      <c r="B270" s="36"/>
      <c r="C270" s="37"/>
      <c r="D270" s="237" t="s">
        <v>146</v>
      </c>
      <c r="E270" s="37"/>
      <c r="F270" s="238" t="s">
        <v>333</v>
      </c>
      <c r="G270" s="37"/>
      <c r="H270" s="37"/>
      <c r="I270" s="149"/>
      <c r="J270" s="37"/>
      <c r="K270" s="37"/>
      <c r="L270" s="41"/>
      <c r="M270" s="239"/>
      <c r="N270" s="84"/>
      <c r="O270" s="84"/>
      <c r="P270" s="84"/>
      <c r="Q270" s="84"/>
      <c r="R270" s="84"/>
      <c r="S270" s="84"/>
      <c r="T270" s="85"/>
      <c r="AT270" s="15" t="s">
        <v>146</v>
      </c>
      <c r="AU270" s="15" t="s">
        <v>83</v>
      </c>
    </row>
    <row r="271" s="11" customFormat="1">
      <c r="B271" s="240"/>
      <c r="C271" s="241"/>
      <c r="D271" s="237" t="s">
        <v>148</v>
      </c>
      <c r="E271" s="242" t="s">
        <v>1</v>
      </c>
      <c r="F271" s="243" t="s">
        <v>334</v>
      </c>
      <c r="G271" s="241"/>
      <c r="H271" s="242" t="s">
        <v>1</v>
      </c>
      <c r="I271" s="244"/>
      <c r="J271" s="241"/>
      <c r="K271" s="241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148</v>
      </c>
      <c r="AU271" s="249" t="s">
        <v>83</v>
      </c>
      <c r="AV271" s="11" t="s">
        <v>83</v>
      </c>
      <c r="AW271" s="11" t="s">
        <v>32</v>
      </c>
      <c r="AX271" s="11" t="s">
        <v>76</v>
      </c>
      <c r="AY271" s="249" t="s">
        <v>138</v>
      </c>
    </row>
    <row r="272" s="12" customFormat="1">
      <c r="B272" s="250"/>
      <c r="C272" s="251"/>
      <c r="D272" s="237" t="s">
        <v>148</v>
      </c>
      <c r="E272" s="252" t="s">
        <v>1</v>
      </c>
      <c r="F272" s="253" t="s">
        <v>335</v>
      </c>
      <c r="G272" s="251"/>
      <c r="H272" s="254">
        <v>344.565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AT272" s="260" t="s">
        <v>148</v>
      </c>
      <c r="AU272" s="260" t="s">
        <v>83</v>
      </c>
      <c r="AV272" s="12" t="s">
        <v>85</v>
      </c>
      <c r="AW272" s="12" t="s">
        <v>32</v>
      </c>
      <c r="AX272" s="12" t="s">
        <v>76</v>
      </c>
      <c r="AY272" s="260" t="s">
        <v>138</v>
      </c>
    </row>
    <row r="273" s="1" customFormat="1" ht="24" customHeight="1">
      <c r="B273" s="36"/>
      <c r="C273" s="261" t="s">
        <v>336</v>
      </c>
      <c r="D273" s="261" t="s">
        <v>277</v>
      </c>
      <c r="E273" s="262" t="s">
        <v>337</v>
      </c>
      <c r="F273" s="263" t="s">
        <v>338</v>
      </c>
      <c r="G273" s="264" t="s">
        <v>225</v>
      </c>
      <c r="H273" s="265">
        <v>396.25</v>
      </c>
      <c r="I273" s="266"/>
      <c r="J273" s="267">
        <f>ROUND(I273*H273,2)</f>
        <v>0</v>
      </c>
      <c r="K273" s="263" t="s">
        <v>143</v>
      </c>
      <c r="L273" s="268"/>
      <c r="M273" s="269" t="s">
        <v>1</v>
      </c>
      <c r="N273" s="270" t="s">
        <v>41</v>
      </c>
      <c r="O273" s="84"/>
      <c r="P273" s="233">
        <f>O273*H273</f>
        <v>0</v>
      </c>
      <c r="Q273" s="233">
        <v>0.00016000000000000001</v>
      </c>
      <c r="R273" s="233">
        <f>Q273*H273</f>
        <v>0.063400000000000012</v>
      </c>
      <c r="S273" s="233">
        <v>0</v>
      </c>
      <c r="T273" s="234">
        <f>S273*H273</f>
        <v>0</v>
      </c>
      <c r="AR273" s="235" t="s">
        <v>280</v>
      </c>
      <c r="AT273" s="235" t="s">
        <v>277</v>
      </c>
      <c r="AU273" s="235" t="s">
        <v>83</v>
      </c>
      <c r="AY273" s="15" t="s">
        <v>138</v>
      </c>
      <c r="BE273" s="236">
        <f>IF(N273="základní",J273,0)</f>
        <v>0</v>
      </c>
      <c r="BF273" s="236">
        <f>IF(N273="snížená",J273,0)</f>
        <v>0</v>
      </c>
      <c r="BG273" s="236">
        <f>IF(N273="zákl. přenesená",J273,0)</f>
        <v>0</v>
      </c>
      <c r="BH273" s="236">
        <f>IF(N273="sníž. přenesená",J273,0)</f>
        <v>0</v>
      </c>
      <c r="BI273" s="236">
        <f>IF(N273="nulová",J273,0)</f>
        <v>0</v>
      </c>
      <c r="BJ273" s="15" t="s">
        <v>83</v>
      </c>
      <c r="BK273" s="236">
        <f>ROUND(I273*H273,2)</f>
        <v>0</v>
      </c>
      <c r="BL273" s="15" t="s">
        <v>144</v>
      </c>
      <c r="BM273" s="235" t="s">
        <v>339</v>
      </c>
    </row>
    <row r="274" s="1" customFormat="1">
      <c r="B274" s="36"/>
      <c r="C274" s="37"/>
      <c r="D274" s="237" t="s">
        <v>146</v>
      </c>
      <c r="E274" s="37"/>
      <c r="F274" s="238" t="s">
        <v>338</v>
      </c>
      <c r="G274" s="37"/>
      <c r="H274" s="37"/>
      <c r="I274" s="149"/>
      <c r="J274" s="37"/>
      <c r="K274" s="37"/>
      <c r="L274" s="41"/>
      <c r="M274" s="239"/>
      <c r="N274" s="84"/>
      <c r="O274" s="84"/>
      <c r="P274" s="84"/>
      <c r="Q274" s="84"/>
      <c r="R274" s="84"/>
      <c r="S274" s="84"/>
      <c r="T274" s="85"/>
      <c r="AT274" s="15" t="s">
        <v>146</v>
      </c>
      <c r="AU274" s="15" t="s">
        <v>83</v>
      </c>
    </row>
    <row r="275" s="12" customFormat="1">
      <c r="B275" s="250"/>
      <c r="C275" s="251"/>
      <c r="D275" s="237" t="s">
        <v>148</v>
      </c>
      <c r="E275" s="251"/>
      <c r="F275" s="253" t="s">
        <v>340</v>
      </c>
      <c r="G275" s="251"/>
      <c r="H275" s="254">
        <v>396.25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AT275" s="260" t="s">
        <v>148</v>
      </c>
      <c r="AU275" s="260" t="s">
        <v>83</v>
      </c>
      <c r="AV275" s="12" t="s">
        <v>85</v>
      </c>
      <c r="AW275" s="12" t="s">
        <v>4</v>
      </c>
      <c r="AX275" s="12" t="s">
        <v>83</v>
      </c>
      <c r="AY275" s="260" t="s">
        <v>138</v>
      </c>
    </row>
    <row r="276" s="10" customFormat="1" ht="25.92" customHeight="1">
      <c r="B276" s="210"/>
      <c r="C276" s="211"/>
      <c r="D276" s="212" t="s">
        <v>75</v>
      </c>
      <c r="E276" s="213" t="s">
        <v>341</v>
      </c>
      <c r="F276" s="213" t="s">
        <v>342</v>
      </c>
      <c r="G276" s="211"/>
      <c r="H276" s="211"/>
      <c r="I276" s="214"/>
      <c r="J276" s="215">
        <f>BK276</f>
        <v>0</v>
      </c>
      <c r="K276" s="211"/>
      <c r="L276" s="216"/>
      <c r="M276" s="217"/>
      <c r="N276" s="218"/>
      <c r="O276" s="218"/>
      <c r="P276" s="219">
        <f>SUM(P277:P287)</f>
        <v>0</v>
      </c>
      <c r="Q276" s="218"/>
      <c r="R276" s="219">
        <f>SUM(R277:R287)</f>
        <v>0</v>
      </c>
      <c r="S276" s="218"/>
      <c r="T276" s="220">
        <f>SUM(T277:T287)</f>
        <v>0</v>
      </c>
      <c r="AR276" s="221" t="s">
        <v>83</v>
      </c>
      <c r="AT276" s="222" t="s">
        <v>75</v>
      </c>
      <c r="AU276" s="222" t="s">
        <v>76</v>
      </c>
      <c r="AY276" s="221" t="s">
        <v>138</v>
      </c>
      <c r="BK276" s="223">
        <f>SUM(BK277:BK287)</f>
        <v>0</v>
      </c>
    </row>
    <row r="277" s="1" customFormat="1" ht="24" customHeight="1">
      <c r="B277" s="36"/>
      <c r="C277" s="224" t="s">
        <v>343</v>
      </c>
      <c r="D277" s="224" t="s">
        <v>139</v>
      </c>
      <c r="E277" s="225" t="s">
        <v>344</v>
      </c>
      <c r="F277" s="226" t="s">
        <v>345</v>
      </c>
      <c r="G277" s="227" t="s">
        <v>160</v>
      </c>
      <c r="H277" s="228">
        <v>46.807000000000002</v>
      </c>
      <c r="I277" s="229"/>
      <c r="J277" s="230">
        <f>ROUND(I277*H277,2)</f>
        <v>0</v>
      </c>
      <c r="K277" s="226" t="s">
        <v>143</v>
      </c>
      <c r="L277" s="41"/>
      <c r="M277" s="231" t="s">
        <v>1</v>
      </c>
      <c r="N277" s="232" t="s">
        <v>41</v>
      </c>
      <c r="O277" s="84"/>
      <c r="P277" s="233">
        <f>O277*H277</f>
        <v>0</v>
      </c>
      <c r="Q277" s="233">
        <v>0</v>
      </c>
      <c r="R277" s="233">
        <f>Q277*H277</f>
        <v>0</v>
      </c>
      <c r="S277" s="233">
        <v>0</v>
      </c>
      <c r="T277" s="234">
        <f>S277*H277</f>
        <v>0</v>
      </c>
      <c r="AR277" s="235" t="s">
        <v>144</v>
      </c>
      <c r="AT277" s="235" t="s">
        <v>139</v>
      </c>
      <c r="AU277" s="235" t="s">
        <v>83</v>
      </c>
      <c r="AY277" s="15" t="s">
        <v>138</v>
      </c>
      <c r="BE277" s="236">
        <f>IF(N277="základní",J277,0)</f>
        <v>0</v>
      </c>
      <c r="BF277" s="236">
        <f>IF(N277="snížená",J277,0)</f>
        <v>0</v>
      </c>
      <c r="BG277" s="236">
        <f>IF(N277="zákl. přenesená",J277,0)</f>
        <v>0</v>
      </c>
      <c r="BH277" s="236">
        <f>IF(N277="sníž. přenesená",J277,0)</f>
        <v>0</v>
      </c>
      <c r="BI277" s="236">
        <f>IF(N277="nulová",J277,0)</f>
        <v>0</v>
      </c>
      <c r="BJ277" s="15" t="s">
        <v>83</v>
      </c>
      <c r="BK277" s="236">
        <f>ROUND(I277*H277,2)</f>
        <v>0</v>
      </c>
      <c r="BL277" s="15" t="s">
        <v>144</v>
      </c>
      <c r="BM277" s="235" t="s">
        <v>346</v>
      </c>
    </row>
    <row r="278" s="1" customFormat="1">
      <c r="B278" s="36"/>
      <c r="C278" s="37"/>
      <c r="D278" s="237" t="s">
        <v>146</v>
      </c>
      <c r="E278" s="37"/>
      <c r="F278" s="238" t="s">
        <v>347</v>
      </c>
      <c r="G278" s="37"/>
      <c r="H278" s="37"/>
      <c r="I278" s="149"/>
      <c r="J278" s="37"/>
      <c r="K278" s="37"/>
      <c r="L278" s="41"/>
      <c r="M278" s="239"/>
      <c r="N278" s="84"/>
      <c r="O278" s="84"/>
      <c r="P278" s="84"/>
      <c r="Q278" s="84"/>
      <c r="R278" s="84"/>
      <c r="S278" s="84"/>
      <c r="T278" s="85"/>
      <c r="AT278" s="15" t="s">
        <v>146</v>
      </c>
      <c r="AU278" s="15" t="s">
        <v>83</v>
      </c>
    </row>
    <row r="279" s="11" customFormat="1">
      <c r="B279" s="240"/>
      <c r="C279" s="241"/>
      <c r="D279" s="237" t="s">
        <v>148</v>
      </c>
      <c r="E279" s="242" t="s">
        <v>1</v>
      </c>
      <c r="F279" s="243" t="s">
        <v>172</v>
      </c>
      <c r="G279" s="241"/>
      <c r="H279" s="242" t="s">
        <v>1</v>
      </c>
      <c r="I279" s="244"/>
      <c r="J279" s="241"/>
      <c r="K279" s="241"/>
      <c r="L279" s="245"/>
      <c r="M279" s="246"/>
      <c r="N279" s="247"/>
      <c r="O279" s="247"/>
      <c r="P279" s="247"/>
      <c r="Q279" s="247"/>
      <c r="R279" s="247"/>
      <c r="S279" s="247"/>
      <c r="T279" s="248"/>
      <c r="AT279" s="249" t="s">
        <v>148</v>
      </c>
      <c r="AU279" s="249" t="s">
        <v>83</v>
      </c>
      <c r="AV279" s="11" t="s">
        <v>83</v>
      </c>
      <c r="AW279" s="11" t="s">
        <v>32</v>
      </c>
      <c r="AX279" s="11" t="s">
        <v>76</v>
      </c>
      <c r="AY279" s="249" t="s">
        <v>138</v>
      </c>
    </row>
    <row r="280" s="11" customFormat="1">
      <c r="B280" s="240"/>
      <c r="C280" s="241"/>
      <c r="D280" s="237" t="s">
        <v>148</v>
      </c>
      <c r="E280" s="242" t="s">
        <v>1</v>
      </c>
      <c r="F280" s="243" t="s">
        <v>163</v>
      </c>
      <c r="G280" s="241"/>
      <c r="H280" s="242" t="s">
        <v>1</v>
      </c>
      <c r="I280" s="244"/>
      <c r="J280" s="241"/>
      <c r="K280" s="241"/>
      <c r="L280" s="245"/>
      <c r="M280" s="246"/>
      <c r="N280" s="247"/>
      <c r="O280" s="247"/>
      <c r="P280" s="247"/>
      <c r="Q280" s="247"/>
      <c r="R280" s="247"/>
      <c r="S280" s="247"/>
      <c r="T280" s="248"/>
      <c r="AT280" s="249" t="s">
        <v>148</v>
      </c>
      <c r="AU280" s="249" t="s">
        <v>83</v>
      </c>
      <c r="AV280" s="11" t="s">
        <v>83</v>
      </c>
      <c r="AW280" s="11" t="s">
        <v>32</v>
      </c>
      <c r="AX280" s="11" t="s">
        <v>76</v>
      </c>
      <c r="AY280" s="249" t="s">
        <v>138</v>
      </c>
    </row>
    <row r="281" s="12" customFormat="1">
      <c r="B281" s="250"/>
      <c r="C281" s="251"/>
      <c r="D281" s="237" t="s">
        <v>148</v>
      </c>
      <c r="E281" s="252" t="s">
        <v>1</v>
      </c>
      <c r="F281" s="253" t="s">
        <v>348</v>
      </c>
      <c r="G281" s="251"/>
      <c r="H281" s="254">
        <v>46.807000000000002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AT281" s="260" t="s">
        <v>148</v>
      </c>
      <c r="AU281" s="260" t="s">
        <v>83</v>
      </c>
      <c r="AV281" s="12" t="s">
        <v>85</v>
      </c>
      <c r="AW281" s="12" t="s">
        <v>32</v>
      </c>
      <c r="AX281" s="12" t="s">
        <v>76</v>
      </c>
      <c r="AY281" s="260" t="s">
        <v>138</v>
      </c>
    </row>
    <row r="282" s="1" customFormat="1" ht="16.5" customHeight="1">
      <c r="B282" s="36"/>
      <c r="C282" s="224" t="s">
        <v>349</v>
      </c>
      <c r="D282" s="224" t="s">
        <v>139</v>
      </c>
      <c r="E282" s="225" t="s">
        <v>350</v>
      </c>
      <c r="F282" s="226" t="s">
        <v>351</v>
      </c>
      <c r="G282" s="227" t="s">
        <v>160</v>
      </c>
      <c r="H282" s="228">
        <v>1.5349999999999999</v>
      </c>
      <c r="I282" s="229"/>
      <c r="J282" s="230">
        <f>ROUND(I282*H282,2)</f>
        <v>0</v>
      </c>
      <c r="K282" s="226" t="s">
        <v>143</v>
      </c>
      <c r="L282" s="41"/>
      <c r="M282" s="231" t="s">
        <v>1</v>
      </c>
      <c r="N282" s="232" t="s">
        <v>41</v>
      </c>
      <c r="O282" s="84"/>
      <c r="P282" s="233">
        <f>O282*H282</f>
        <v>0</v>
      </c>
      <c r="Q282" s="233">
        <v>0</v>
      </c>
      <c r="R282" s="233">
        <f>Q282*H282</f>
        <v>0</v>
      </c>
      <c r="S282" s="233">
        <v>0</v>
      </c>
      <c r="T282" s="234">
        <f>S282*H282</f>
        <v>0</v>
      </c>
      <c r="AR282" s="235" t="s">
        <v>144</v>
      </c>
      <c r="AT282" s="235" t="s">
        <v>139</v>
      </c>
      <c r="AU282" s="235" t="s">
        <v>83</v>
      </c>
      <c r="AY282" s="15" t="s">
        <v>138</v>
      </c>
      <c r="BE282" s="236">
        <f>IF(N282="základní",J282,0)</f>
        <v>0</v>
      </c>
      <c r="BF282" s="236">
        <f>IF(N282="snížená",J282,0)</f>
        <v>0</v>
      </c>
      <c r="BG282" s="236">
        <f>IF(N282="zákl. přenesená",J282,0)</f>
        <v>0</v>
      </c>
      <c r="BH282" s="236">
        <f>IF(N282="sníž. přenesená",J282,0)</f>
        <v>0</v>
      </c>
      <c r="BI282" s="236">
        <f>IF(N282="nulová",J282,0)</f>
        <v>0</v>
      </c>
      <c r="BJ282" s="15" t="s">
        <v>83</v>
      </c>
      <c r="BK282" s="236">
        <f>ROUND(I282*H282,2)</f>
        <v>0</v>
      </c>
      <c r="BL282" s="15" t="s">
        <v>144</v>
      </c>
      <c r="BM282" s="235" t="s">
        <v>352</v>
      </c>
    </row>
    <row r="283" s="1" customFormat="1">
      <c r="B283" s="36"/>
      <c r="C283" s="37"/>
      <c r="D283" s="237" t="s">
        <v>146</v>
      </c>
      <c r="E283" s="37"/>
      <c r="F283" s="238" t="s">
        <v>353</v>
      </c>
      <c r="G283" s="37"/>
      <c r="H283" s="37"/>
      <c r="I283" s="149"/>
      <c r="J283" s="37"/>
      <c r="K283" s="37"/>
      <c r="L283" s="41"/>
      <c r="M283" s="239"/>
      <c r="N283" s="84"/>
      <c r="O283" s="84"/>
      <c r="P283" s="84"/>
      <c r="Q283" s="84"/>
      <c r="R283" s="84"/>
      <c r="S283" s="84"/>
      <c r="T283" s="85"/>
      <c r="AT283" s="15" t="s">
        <v>146</v>
      </c>
      <c r="AU283" s="15" t="s">
        <v>83</v>
      </c>
    </row>
    <row r="284" s="11" customFormat="1">
      <c r="B284" s="240"/>
      <c r="C284" s="241"/>
      <c r="D284" s="237" t="s">
        <v>148</v>
      </c>
      <c r="E284" s="242" t="s">
        <v>1</v>
      </c>
      <c r="F284" s="243" t="s">
        <v>354</v>
      </c>
      <c r="G284" s="241"/>
      <c r="H284" s="242" t="s">
        <v>1</v>
      </c>
      <c r="I284" s="244"/>
      <c r="J284" s="241"/>
      <c r="K284" s="241"/>
      <c r="L284" s="245"/>
      <c r="M284" s="246"/>
      <c r="N284" s="247"/>
      <c r="O284" s="247"/>
      <c r="P284" s="247"/>
      <c r="Q284" s="247"/>
      <c r="R284" s="247"/>
      <c r="S284" s="247"/>
      <c r="T284" s="248"/>
      <c r="AT284" s="249" t="s">
        <v>148</v>
      </c>
      <c r="AU284" s="249" t="s">
        <v>83</v>
      </c>
      <c r="AV284" s="11" t="s">
        <v>83</v>
      </c>
      <c r="AW284" s="11" t="s">
        <v>32</v>
      </c>
      <c r="AX284" s="11" t="s">
        <v>76</v>
      </c>
      <c r="AY284" s="249" t="s">
        <v>138</v>
      </c>
    </row>
    <row r="285" s="12" customFormat="1">
      <c r="B285" s="250"/>
      <c r="C285" s="251"/>
      <c r="D285" s="237" t="s">
        <v>148</v>
      </c>
      <c r="E285" s="252" t="s">
        <v>1</v>
      </c>
      <c r="F285" s="253" t="s">
        <v>355</v>
      </c>
      <c r="G285" s="251"/>
      <c r="H285" s="254">
        <v>34.457000000000001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AT285" s="260" t="s">
        <v>148</v>
      </c>
      <c r="AU285" s="260" t="s">
        <v>83</v>
      </c>
      <c r="AV285" s="12" t="s">
        <v>85</v>
      </c>
      <c r="AW285" s="12" t="s">
        <v>32</v>
      </c>
      <c r="AX285" s="12" t="s">
        <v>76</v>
      </c>
      <c r="AY285" s="260" t="s">
        <v>138</v>
      </c>
    </row>
    <row r="286" s="11" customFormat="1">
      <c r="B286" s="240"/>
      <c r="C286" s="241"/>
      <c r="D286" s="237" t="s">
        <v>148</v>
      </c>
      <c r="E286" s="242" t="s">
        <v>1</v>
      </c>
      <c r="F286" s="243" t="s">
        <v>356</v>
      </c>
      <c r="G286" s="241"/>
      <c r="H286" s="242" t="s">
        <v>1</v>
      </c>
      <c r="I286" s="244"/>
      <c r="J286" s="241"/>
      <c r="K286" s="241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148</v>
      </c>
      <c r="AU286" s="249" t="s">
        <v>83</v>
      </c>
      <c r="AV286" s="11" t="s">
        <v>83</v>
      </c>
      <c r="AW286" s="11" t="s">
        <v>32</v>
      </c>
      <c r="AX286" s="11" t="s">
        <v>76</v>
      </c>
      <c r="AY286" s="249" t="s">
        <v>138</v>
      </c>
    </row>
    <row r="287" s="12" customFormat="1">
      <c r="B287" s="250"/>
      <c r="C287" s="251"/>
      <c r="D287" s="237" t="s">
        <v>148</v>
      </c>
      <c r="E287" s="252" t="s">
        <v>1</v>
      </c>
      <c r="F287" s="253" t="s">
        <v>357</v>
      </c>
      <c r="G287" s="251"/>
      <c r="H287" s="254">
        <v>-32.921999999999997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AT287" s="260" t="s">
        <v>148</v>
      </c>
      <c r="AU287" s="260" t="s">
        <v>83</v>
      </c>
      <c r="AV287" s="12" t="s">
        <v>85</v>
      </c>
      <c r="AW287" s="12" t="s">
        <v>32</v>
      </c>
      <c r="AX287" s="12" t="s">
        <v>76</v>
      </c>
      <c r="AY287" s="260" t="s">
        <v>138</v>
      </c>
    </row>
    <row r="288" s="10" customFormat="1" ht="25.92" customHeight="1">
      <c r="B288" s="210"/>
      <c r="C288" s="211"/>
      <c r="D288" s="212" t="s">
        <v>75</v>
      </c>
      <c r="E288" s="213" t="s">
        <v>358</v>
      </c>
      <c r="F288" s="213" t="s">
        <v>359</v>
      </c>
      <c r="G288" s="211"/>
      <c r="H288" s="211"/>
      <c r="I288" s="214"/>
      <c r="J288" s="215">
        <f>BK288</f>
        <v>0</v>
      </c>
      <c r="K288" s="211"/>
      <c r="L288" s="216"/>
      <c r="M288" s="217"/>
      <c r="N288" s="218"/>
      <c r="O288" s="218"/>
      <c r="P288" s="219">
        <f>SUM(P289:P294)</f>
        <v>0</v>
      </c>
      <c r="Q288" s="218"/>
      <c r="R288" s="219">
        <f>SUM(R289:R294)</f>
        <v>0</v>
      </c>
      <c r="S288" s="218"/>
      <c r="T288" s="220">
        <f>SUM(T289:T294)</f>
        <v>0</v>
      </c>
      <c r="AR288" s="221" t="s">
        <v>83</v>
      </c>
      <c r="AT288" s="222" t="s">
        <v>75</v>
      </c>
      <c r="AU288" s="222" t="s">
        <v>76</v>
      </c>
      <c r="AY288" s="221" t="s">
        <v>138</v>
      </c>
      <c r="BK288" s="223">
        <f>SUM(BK289:BK294)</f>
        <v>0</v>
      </c>
    </row>
    <row r="289" s="1" customFormat="1" ht="24" customHeight="1">
      <c r="B289" s="36"/>
      <c r="C289" s="224" t="s">
        <v>360</v>
      </c>
      <c r="D289" s="224" t="s">
        <v>139</v>
      </c>
      <c r="E289" s="225" t="s">
        <v>361</v>
      </c>
      <c r="F289" s="226" t="s">
        <v>362</v>
      </c>
      <c r="G289" s="227" t="s">
        <v>225</v>
      </c>
      <c r="H289" s="228">
        <v>468.065</v>
      </c>
      <c r="I289" s="229"/>
      <c r="J289" s="230">
        <f>ROUND(I289*H289,2)</f>
        <v>0</v>
      </c>
      <c r="K289" s="226" t="s">
        <v>143</v>
      </c>
      <c r="L289" s="41"/>
      <c r="M289" s="231" t="s">
        <v>1</v>
      </c>
      <c r="N289" s="232" t="s">
        <v>41</v>
      </c>
      <c r="O289" s="84"/>
      <c r="P289" s="233">
        <f>O289*H289</f>
        <v>0</v>
      </c>
      <c r="Q289" s="233">
        <v>0</v>
      </c>
      <c r="R289" s="233">
        <f>Q289*H289</f>
        <v>0</v>
      </c>
      <c r="S289" s="233">
        <v>0</v>
      </c>
      <c r="T289" s="234">
        <f>S289*H289</f>
        <v>0</v>
      </c>
      <c r="AR289" s="235" t="s">
        <v>144</v>
      </c>
      <c r="AT289" s="235" t="s">
        <v>139</v>
      </c>
      <c r="AU289" s="235" t="s">
        <v>83</v>
      </c>
      <c r="AY289" s="15" t="s">
        <v>138</v>
      </c>
      <c r="BE289" s="236">
        <f>IF(N289="základní",J289,0)</f>
        <v>0</v>
      </c>
      <c r="BF289" s="236">
        <f>IF(N289="snížená",J289,0)</f>
        <v>0</v>
      </c>
      <c r="BG289" s="236">
        <f>IF(N289="zákl. přenesená",J289,0)</f>
        <v>0</v>
      </c>
      <c r="BH289" s="236">
        <f>IF(N289="sníž. přenesená",J289,0)</f>
        <v>0</v>
      </c>
      <c r="BI289" s="236">
        <f>IF(N289="nulová",J289,0)</f>
        <v>0</v>
      </c>
      <c r="BJ289" s="15" t="s">
        <v>83</v>
      </c>
      <c r="BK289" s="236">
        <f>ROUND(I289*H289,2)</f>
        <v>0</v>
      </c>
      <c r="BL289" s="15" t="s">
        <v>144</v>
      </c>
      <c r="BM289" s="235" t="s">
        <v>363</v>
      </c>
    </row>
    <row r="290" s="1" customFormat="1">
      <c r="B290" s="36"/>
      <c r="C290" s="37"/>
      <c r="D290" s="237" t="s">
        <v>146</v>
      </c>
      <c r="E290" s="37"/>
      <c r="F290" s="238" t="s">
        <v>364</v>
      </c>
      <c r="G290" s="37"/>
      <c r="H290" s="37"/>
      <c r="I290" s="149"/>
      <c r="J290" s="37"/>
      <c r="K290" s="37"/>
      <c r="L290" s="41"/>
      <c r="M290" s="239"/>
      <c r="N290" s="84"/>
      <c r="O290" s="84"/>
      <c r="P290" s="84"/>
      <c r="Q290" s="84"/>
      <c r="R290" s="84"/>
      <c r="S290" s="84"/>
      <c r="T290" s="85"/>
      <c r="AT290" s="15" t="s">
        <v>146</v>
      </c>
      <c r="AU290" s="15" t="s">
        <v>83</v>
      </c>
    </row>
    <row r="291" s="11" customFormat="1">
      <c r="B291" s="240"/>
      <c r="C291" s="241"/>
      <c r="D291" s="237" t="s">
        <v>148</v>
      </c>
      <c r="E291" s="242" t="s">
        <v>1</v>
      </c>
      <c r="F291" s="243" t="s">
        <v>365</v>
      </c>
      <c r="G291" s="241"/>
      <c r="H291" s="242" t="s">
        <v>1</v>
      </c>
      <c r="I291" s="244"/>
      <c r="J291" s="241"/>
      <c r="K291" s="241"/>
      <c r="L291" s="245"/>
      <c r="M291" s="246"/>
      <c r="N291" s="247"/>
      <c r="O291" s="247"/>
      <c r="P291" s="247"/>
      <c r="Q291" s="247"/>
      <c r="R291" s="247"/>
      <c r="S291" s="247"/>
      <c r="T291" s="248"/>
      <c r="AT291" s="249" t="s">
        <v>148</v>
      </c>
      <c r="AU291" s="249" t="s">
        <v>83</v>
      </c>
      <c r="AV291" s="11" t="s">
        <v>83</v>
      </c>
      <c r="AW291" s="11" t="s">
        <v>32</v>
      </c>
      <c r="AX291" s="11" t="s">
        <v>76</v>
      </c>
      <c r="AY291" s="249" t="s">
        <v>138</v>
      </c>
    </row>
    <row r="292" s="11" customFormat="1">
      <c r="B292" s="240"/>
      <c r="C292" s="241"/>
      <c r="D292" s="237" t="s">
        <v>148</v>
      </c>
      <c r="E292" s="242" t="s">
        <v>1</v>
      </c>
      <c r="F292" s="243" t="s">
        <v>366</v>
      </c>
      <c r="G292" s="241"/>
      <c r="H292" s="242" t="s">
        <v>1</v>
      </c>
      <c r="I292" s="244"/>
      <c r="J292" s="241"/>
      <c r="K292" s="241"/>
      <c r="L292" s="245"/>
      <c r="M292" s="246"/>
      <c r="N292" s="247"/>
      <c r="O292" s="247"/>
      <c r="P292" s="247"/>
      <c r="Q292" s="247"/>
      <c r="R292" s="247"/>
      <c r="S292" s="247"/>
      <c r="T292" s="248"/>
      <c r="AT292" s="249" t="s">
        <v>148</v>
      </c>
      <c r="AU292" s="249" t="s">
        <v>83</v>
      </c>
      <c r="AV292" s="11" t="s">
        <v>83</v>
      </c>
      <c r="AW292" s="11" t="s">
        <v>32</v>
      </c>
      <c r="AX292" s="11" t="s">
        <v>76</v>
      </c>
      <c r="AY292" s="249" t="s">
        <v>138</v>
      </c>
    </row>
    <row r="293" s="11" customFormat="1">
      <c r="B293" s="240"/>
      <c r="C293" s="241"/>
      <c r="D293" s="237" t="s">
        <v>148</v>
      </c>
      <c r="E293" s="242" t="s">
        <v>1</v>
      </c>
      <c r="F293" s="243" t="s">
        <v>163</v>
      </c>
      <c r="G293" s="241"/>
      <c r="H293" s="242" t="s">
        <v>1</v>
      </c>
      <c r="I293" s="244"/>
      <c r="J293" s="241"/>
      <c r="K293" s="241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148</v>
      </c>
      <c r="AU293" s="249" t="s">
        <v>83</v>
      </c>
      <c r="AV293" s="11" t="s">
        <v>83</v>
      </c>
      <c r="AW293" s="11" t="s">
        <v>32</v>
      </c>
      <c r="AX293" s="11" t="s">
        <v>76</v>
      </c>
      <c r="AY293" s="249" t="s">
        <v>138</v>
      </c>
    </row>
    <row r="294" s="12" customFormat="1">
      <c r="B294" s="250"/>
      <c r="C294" s="251"/>
      <c r="D294" s="237" t="s">
        <v>148</v>
      </c>
      <c r="E294" s="252" t="s">
        <v>1</v>
      </c>
      <c r="F294" s="253" t="s">
        <v>367</v>
      </c>
      <c r="G294" s="251"/>
      <c r="H294" s="254">
        <v>468.065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AT294" s="260" t="s">
        <v>148</v>
      </c>
      <c r="AU294" s="260" t="s">
        <v>83</v>
      </c>
      <c r="AV294" s="12" t="s">
        <v>85</v>
      </c>
      <c r="AW294" s="12" t="s">
        <v>32</v>
      </c>
      <c r="AX294" s="12" t="s">
        <v>76</v>
      </c>
      <c r="AY294" s="260" t="s">
        <v>138</v>
      </c>
    </row>
    <row r="295" s="10" customFormat="1" ht="25.92" customHeight="1">
      <c r="B295" s="210"/>
      <c r="C295" s="211"/>
      <c r="D295" s="212" t="s">
        <v>75</v>
      </c>
      <c r="E295" s="213" t="s">
        <v>368</v>
      </c>
      <c r="F295" s="213" t="s">
        <v>369</v>
      </c>
      <c r="G295" s="211"/>
      <c r="H295" s="211"/>
      <c r="I295" s="214"/>
      <c r="J295" s="215">
        <f>BK295</f>
        <v>0</v>
      </c>
      <c r="K295" s="211"/>
      <c r="L295" s="216"/>
      <c r="M295" s="217"/>
      <c r="N295" s="218"/>
      <c r="O295" s="218"/>
      <c r="P295" s="219">
        <f>SUM(P296:P305)</f>
        <v>0</v>
      </c>
      <c r="Q295" s="218"/>
      <c r="R295" s="219">
        <f>SUM(R296:R305)</f>
        <v>0</v>
      </c>
      <c r="S295" s="218"/>
      <c r="T295" s="220">
        <f>SUM(T296:T305)</f>
        <v>0</v>
      </c>
      <c r="AR295" s="221" t="s">
        <v>83</v>
      </c>
      <c r="AT295" s="222" t="s">
        <v>75</v>
      </c>
      <c r="AU295" s="222" t="s">
        <v>76</v>
      </c>
      <c r="AY295" s="221" t="s">
        <v>138</v>
      </c>
      <c r="BK295" s="223">
        <f>SUM(BK296:BK305)</f>
        <v>0</v>
      </c>
    </row>
    <row r="296" s="1" customFormat="1" ht="24" customHeight="1">
      <c r="B296" s="36"/>
      <c r="C296" s="224" t="s">
        <v>358</v>
      </c>
      <c r="D296" s="224" t="s">
        <v>139</v>
      </c>
      <c r="E296" s="225" t="s">
        <v>370</v>
      </c>
      <c r="F296" s="226" t="s">
        <v>371</v>
      </c>
      <c r="G296" s="227" t="s">
        <v>225</v>
      </c>
      <c r="H296" s="228">
        <v>657.56500000000005</v>
      </c>
      <c r="I296" s="229"/>
      <c r="J296" s="230">
        <f>ROUND(I296*H296,2)</f>
        <v>0</v>
      </c>
      <c r="K296" s="226" t="s">
        <v>143</v>
      </c>
      <c r="L296" s="41"/>
      <c r="M296" s="231" t="s">
        <v>1</v>
      </c>
      <c r="N296" s="232" t="s">
        <v>41</v>
      </c>
      <c r="O296" s="84"/>
      <c r="P296" s="233">
        <f>O296*H296</f>
        <v>0</v>
      </c>
      <c r="Q296" s="233">
        <v>0</v>
      </c>
      <c r="R296" s="233">
        <f>Q296*H296</f>
        <v>0</v>
      </c>
      <c r="S296" s="233">
        <v>0</v>
      </c>
      <c r="T296" s="234">
        <f>S296*H296</f>
        <v>0</v>
      </c>
      <c r="AR296" s="235" t="s">
        <v>144</v>
      </c>
      <c r="AT296" s="235" t="s">
        <v>139</v>
      </c>
      <c r="AU296" s="235" t="s">
        <v>83</v>
      </c>
      <c r="AY296" s="15" t="s">
        <v>138</v>
      </c>
      <c r="BE296" s="236">
        <f>IF(N296="základní",J296,0)</f>
        <v>0</v>
      </c>
      <c r="BF296" s="236">
        <f>IF(N296="snížená",J296,0)</f>
        <v>0</v>
      </c>
      <c r="BG296" s="236">
        <f>IF(N296="zákl. přenesená",J296,0)</f>
        <v>0</v>
      </c>
      <c r="BH296" s="236">
        <f>IF(N296="sníž. přenesená",J296,0)</f>
        <v>0</v>
      </c>
      <c r="BI296" s="236">
        <f>IF(N296="nulová",J296,0)</f>
        <v>0</v>
      </c>
      <c r="BJ296" s="15" t="s">
        <v>83</v>
      </c>
      <c r="BK296" s="236">
        <f>ROUND(I296*H296,2)</f>
        <v>0</v>
      </c>
      <c r="BL296" s="15" t="s">
        <v>144</v>
      </c>
      <c r="BM296" s="235" t="s">
        <v>372</v>
      </c>
    </row>
    <row r="297" s="1" customFormat="1">
      <c r="B297" s="36"/>
      <c r="C297" s="37"/>
      <c r="D297" s="237" t="s">
        <v>146</v>
      </c>
      <c r="E297" s="37"/>
      <c r="F297" s="238" t="s">
        <v>373</v>
      </c>
      <c r="G297" s="37"/>
      <c r="H297" s="37"/>
      <c r="I297" s="149"/>
      <c r="J297" s="37"/>
      <c r="K297" s="37"/>
      <c r="L297" s="41"/>
      <c r="M297" s="239"/>
      <c r="N297" s="84"/>
      <c r="O297" s="84"/>
      <c r="P297" s="84"/>
      <c r="Q297" s="84"/>
      <c r="R297" s="84"/>
      <c r="S297" s="84"/>
      <c r="T297" s="85"/>
      <c r="AT297" s="15" t="s">
        <v>146</v>
      </c>
      <c r="AU297" s="15" t="s">
        <v>83</v>
      </c>
    </row>
    <row r="298" s="11" customFormat="1">
      <c r="B298" s="240"/>
      <c r="C298" s="241"/>
      <c r="D298" s="237" t="s">
        <v>148</v>
      </c>
      <c r="E298" s="242" t="s">
        <v>1</v>
      </c>
      <c r="F298" s="243" t="s">
        <v>172</v>
      </c>
      <c r="G298" s="241"/>
      <c r="H298" s="242" t="s">
        <v>1</v>
      </c>
      <c r="I298" s="244"/>
      <c r="J298" s="241"/>
      <c r="K298" s="241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148</v>
      </c>
      <c r="AU298" s="249" t="s">
        <v>83</v>
      </c>
      <c r="AV298" s="11" t="s">
        <v>83</v>
      </c>
      <c r="AW298" s="11" t="s">
        <v>32</v>
      </c>
      <c r="AX298" s="11" t="s">
        <v>76</v>
      </c>
      <c r="AY298" s="249" t="s">
        <v>138</v>
      </c>
    </row>
    <row r="299" s="11" customFormat="1">
      <c r="B299" s="240"/>
      <c r="C299" s="241"/>
      <c r="D299" s="237" t="s">
        <v>148</v>
      </c>
      <c r="E299" s="242" t="s">
        <v>1</v>
      </c>
      <c r="F299" s="243" t="s">
        <v>163</v>
      </c>
      <c r="G299" s="241"/>
      <c r="H299" s="242" t="s">
        <v>1</v>
      </c>
      <c r="I299" s="244"/>
      <c r="J299" s="241"/>
      <c r="K299" s="241"/>
      <c r="L299" s="245"/>
      <c r="M299" s="246"/>
      <c r="N299" s="247"/>
      <c r="O299" s="247"/>
      <c r="P299" s="247"/>
      <c r="Q299" s="247"/>
      <c r="R299" s="247"/>
      <c r="S299" s="247"/>
      <c r="T299" s="248"/>
      <c r="AT299" s="249" t="s">
        <v>148</v>
      </c>
      <c r="AU299" s="249" t="s">
        <v>83</v>
      </c>
      <c r="AV299" s="11" t="s">
        <v>83</v>
      </c>
      <c r="AW299" s="11" t="s">
        <v>32</v>
      </c>
      <c r="AX299" s="11" t="s">
        <v>76</v>
      </c>
      <c r="AY299" s="249" t="s">
        <v>138</v>
      </c>
    </row>
    <row r="300" s="12" customFormat="1">
      <c r="B300" s="250"/>
      <c r="C300" s="251"/>
      <c r="D300" s="237" t="s">
        <v>148</v>
      </c>
      <c r="E300" s="252" t="s">
        <v>1</v>
      </c>
      <c r="F300" s="253" t="s">
        <v>374</v>
      </c>
      <c r="G300" s="251"/>
      <c r="H300" s="254">
        <v>657.56500000000005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AT300" s="260" t="s">
        <v>148</v>
      </c>
      <c r="AU300" s="260" t="s">
        <v>83</v>
      </c>
      <c r="AV300" s="12" t="s">
        <v>85</v>
      </c>
      <c r="AW300" s="12" t="s">
        <v>32</v>
      </c>
      <c r="AX300" s="12" t="s">
        <v>76</v>
      </c>
      <c r="AY300" s="260" t="s">
        <v>138</v>
      </c>
    </row>
    <row r="301" s="1" customFormat="1" ht="24" customHeight="1">
      <c r="B301" s="36"/>
      <c r="C301" s="224" t="s">
        <v>368</v>
      </c>
      <c r="D301" s="224" t="s">
        <v>139</v>
      </c>
      <c r="E301" s="225" t="s">
        <v>375</v>
      </c>
      <c r="F301" s="226" t="s">
        <v>376</v>
      </c>
      <c r="G301" s="227" t="s">
        <v>225</v>
      </c>
      <c r="H301" s="228">
        <v>657.56500000000005</v>
      </c>
      <c r="I301" s="229"/>
      <c r="J301" s="230">
        <f>ROUND(I301*H301,2)</f>
        <v>0</v>
      </c>
      <c r="K301" s="226" t="s">
        <v>143</v>
      </c>
      <c r="L301" s="41"/>
      <c r="M301" s="231" t="s">
        <v>1</v>
      </c>
      <c r="N301" s="232" t="s">
        <v>41</v>
      </c>
      <c r="O301" s="84"/>
      <c r="P301" s="233">
        <f>O301*H301</f>
        <v>0</v>
      </c>
      <c r="Q301" s="233">
        <v>0</v>
      </c>
      <c r="R301" s="233">
        <f>Q301*H301</f>
        <v>0</v>
      </c>
      <c r="S301" s="233">
        <v>0</v>
      </c>
      <c r="T301" s="234">
        <f>S301*H301</f>
        <v>0</v>
      </c>
      <c r="AR301" s="235" t="s">
        <v>144</v>
      </c>
      <c r="AT301" s="235" t="s">
        <v>139</v>
      </c>
      <c r="AU301" s="235" t="s">
        <v>83</v>
      </c>
      <c r="AY301" s="15" t="s">
        <v>138</v>
      </c>
      <c r="BE301" s="236">
        <f>IF(N301="základní",J301,0)</f>
        <v>0</v>
      </c>
      <c r="BF301" s="236">
        <f>IF(N301="snížená",J301,0)</f>
        <v>0</v>
      </c>
      <c r="BG301" s="236">
        <f>IF(N301="zákl. přenesená",J301,0)</f>
        <v>0</v>
      </c>
      <c r="BH301" s="236">
        <f>IF(N301="sníž. přenesená",J301,0)</f>
        <v>0</v>
      </c>
      <c r="BI301" s="236">
        <f>IF(N301="nulová",J301,0)</f>
        <v>0</v>
      </c>
      <c r="BJ301" s="15" t="s">
        <v>83</v>
      </c>
      <c r="BK301" s="236">
        <f>ROUND(I301*H301,2)</f>
        <v>0</v>
      </c>
      <c r="BL301" s="15" t="s">
        <v>144</v>
      </c>
      <c r="BM301" s="235" t="s">
        <v>377</v>
      </c>
    </row>
    <row r="302" s="1" customFormat="1">
      <c r="B302" s="36"/>
      <c r="C302" s="37"/>
      <c r="D302" s="237" t="s">
        <v>146</v>
      </c>
      <c r="E302" s="37"/>
      <c r="F302" s="238" t="s">
        <v>378</v>
      </c>
      <c r="G302" s="37"/>
      <c r="H302" s="37"/>
      <c r="I302" s="149"/>
      <c r="J302" s="37"/>
      <c r="K302" s="37"/>
      <c r="L302" s="41"/>
      <c r="M302" s="239"/>
      <c r="N302" s="84"/>
      <c r="O302" s="84"/>
      <c r="P302" s="84"/>
      <c r="Q302" s="84"/>
      <c r="R302" s="84"/>
      <c r="S302" s="84"/>
      <c r="T302" s="85"/>
      <c r="AT302" s="15" t="s">
        <v>146</v>
      </c>
      <c r="AU302" s="15" t="s">
        <v>83</v>
      </c>
    </row>
    <row r="303" s="11" customFormat="1">
      <c r="B303" s="240"/>
      <c r="C303" s="241"/>
      <c r="D303" s="237" t="s">
        <v>148</v>
      </c>
      <c r="E303" s="242" t="s">
        <v>1</v>
      </c>
      <c r="F303" s="243" t="s">
        <v>172</v>
      </c>
      <c r="G303" s="241"/>
      <c r="H303" s="242" t="s">
        <v>1</v>
      </c>
      <c r="I303" s="244"/>
      <c r="J303" s="241"/>
      <c r="K303" s="241"/>
      <c r="L303" s="245"/>
      <c r="M303" s="246"/>
      <c r="N303" s="247"/>
      <c r="O303" s="247"/>
      <c r="P303" s="247"/>
      <c r="Q303" s="247"/>
      <c r="R303" s="247"/>
      <c r="S303" s="247"/>
      <c r="T303" s="248"/>
      <c r="AT303" s="249" t="s">
        <v>148</v>
      </c>
      <c r="AU303" s="249" t="s">
        <v>83</v>
      </c>
      <c r="AV303" s="11" t="s">
        <v>83</v>
      </c>
      <c r="AW303" s="11" t="s">
        <v>32</v>
      </c>
      <c r="AX303" s="11" t="s">
        <v>76</v>
      </c>
      <c r="AY303" s="249" t="s">
        <v>138</v>
      </c>
    </row>
    <row r="304" s="11" customFormat="1">
      <c r="B304" s="240"/>
      <c r="C304" s="241"/>
      <c r="D304" s="237" t="s">
        <v>148</v>
      </c>
      <c r="E304" s="242" t="s">
        <v>1</v>
      </c>
      <c r="F304" s="243" t="s">
        <v>163</v>
      </c>
      <c r="G304" s="241"/>
      <c r="H304" s="242" t="s">
        <v>1</v>
      </c>
      <c r="I304" s="244"/>
      <c r="J304" s="241"/>
      <c r="K304" s="241"/>
      <c r="L304" s="245"/>
      <c r="M304" s="246"/>
      <c r="N304" s="247"/>
      <c r="O304" s="247"/>
      <c r="P304" s="247"/>
      <c r="Q304" s="247"/>
      <c r="R304" s="247"/>
      <c r="S304" s="247"/>
      <c r="T304" s="248"/>
      <c r="AT304" s="249" t="s">
        <v>148</v>
      </c>
      <c r="AU304" s="249" t="s">
        <v>83</v>
      </c>
      <c r="AV304" s="11" t="s">
        <v>83</v>
      </c>
      <c r="AW304" s="11" t="s">
        <v>32</v>
      </c>
      <c r="AX304" s="11" t="s">
        <v>76</v>
      </c>
      <c r="AY304" s="249" t="s">
        <v>138</v>
      </c>
    </row>
    <row r="305" s="12" customFormat="1">
      <c r="B305" s="250"/>
      <c r="C305" s="251"/>
      <c r="D305" s="237" t="s">
        <v>148</v>
      </c>
      <c r="E305" s="252" t="s">
        <v>1</v>
      </c>
      <c r="F305" s="253" t="s">
        <v>320</v>
      </c>
      <c r="G305" s="251"/>
      <c r="H305" s="254">
        <v>657.56500000000005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AT305" s="260" t="s">
        <v>148</v>
      </c>
      <c r="AU305" s="260" t="s">
        <v>83</v>
      </c>
      <c r="AV305" s="12" t="s">
        <v>85</v>
      </c>
      <c r="AW305" s="12" t="s">
        <v>32</v>
      </c>
      <c r="AX305" s="12" t="s">
        <v>76</v>
      </c>
      <c r="AY305" s="260" t="s">
        <v>138</v>
      </c>
    </row>
    <row r="306" s="10" customFormat="1" ht="25.92" customHeight="1">
      <c r="B306" s="210"/>
      <c r="C306" s="211"/>
      <c r="D306" s="212" t="s">
        <v>75</v>
      </c>
      <c r="E306" s="213" t="s">
        <v>379</v>
      </c>
      <c r="F306" s="213" t="s">
        <v>380</v>
      </c>
      <c r="G306" s="211"/>
      <c r="H306" s="211"/>
      <c r="I306" s="214"/>
      <c r="J306" s="215">
        <f>BK306</f>
        <v>0</v>
      </c>
      <c r="K306" s="211"/>
      <c r="L306" s="216"/>
      <c r="M306" s="217"/>
      <c r="N306" s="218"/>
      <c r="O306" s="218"/>
      <c r="P306" s="219">
        <f>SUM(P307:P315)</f>
        <v>0</v>
      </c>
      <c r="Q306" s="218"/>
      <c r="R306" s="219">
        <f>SUM(R307:R315)</f>
        <v>2.8157804999999998</v>
      </c>
      <c r="S306" s="218"/>
      <c r="T306" s="220">
        <f>SUM(T307:T315)</f>
        <v>0</v>
      </c>
      <c r="AR306" s="221" t="s">
        <v>83</v>
      </c>
      <c r="AT306" s="222" t="s">
        <v>75</v>
      </c>
      <c r="AU306" s="222" t="s">
        <v>76</v>
      </c>
      <c r="AY306" s="221" t="s">
        <v>138</v>
      </c>
      <c r="BK306" s="223">
        <f>SUM(BK307:BK315)</f>
        <v>0</v>
      </c>
    </row>
    <row r="307" s="1" customFormat="1" ht="24" customHeight="1">
      <c r="B307" s="36"/>
      <c r="C307" s="224" t="s">
        <v>381</v>
      </c>
      <c r="D307" s="224" t="s">
        <v>139</v>
      </c>
      <c r="E307" s="225" t="s">
        <v>382</v>
      </c>
      <c r="F307" s="226" t="s">
        <v>383</v>
      </c>
      <c r="G307" s="227" t="s">
        <v>299</v>
      </c>
      <c r="H307" s="228">
        <v>379</v>
      </c>
      <c r="I307" s="229"/>
      <c r="J307" s="230">
        <f>ROUND(I307*H307,2)</f>
        <v>0</v>
      </c>
      <c r="K307" s="226" t="s">
        <v>143</v>
      </c>
      <c r="L307" s="41"/>
      <c r="M307" s="231" t="s">
        <v>1</v>
      </c>
      <c r="N307" s="232" t="s">
        <v>41</v>
      </c>
      <c r="O307" s="84"/>
      <c r="P307" s="233">
        <f>O307*H307</f>
        <v>0</v>
      </c>
      <c r="Q307" s="233">
        <v>2.0000000000000002E-05</v>
      </c>
      <c r="R307" s="233">
        <f>Q307*H307</f>
        <v>0.0075800000000000008</v>
      </c>
      <c r="S307" s="233">
        <v>0</v>
      </c>
      <c r="T307" s="234">
        <f>S307*H307</f>
        <v>0</v>
      </c>
      <c r="AR307" s="235" t="s">
        <v>144</v>
      </c>
      <c r="AT307" s="235" t="s">
        <v>139</v>
      </c>
      <c r="AU307" s="235" t="s">
        <v>83</v>
      </c>
      <c r="AY307" s="15" t="s">
        <v>138</v>
      </c>
      <c r="BE307" s="236">
        <f>IF(N307="základní",J307,0)</f>
        <v>0</v>
      </c>
      <c r="BF307" s="236">
        <f>IF(N307="snížená",J307,0)</f>
        <v>0</v>
      </c>
      <c r="BG307" s="236">
        <f>IF(N307="zákl. přenesená",J307,0)</f>
        <v>0</v>
      </c>
      <c r="BH307" s="236">
        <f>IF(N307="sníž. přenesená",J307,0)</f>
        <v>0</v>
      </c>
      <c r="BI307" s="236">
        <f>IF(N307="nulová",J307,0)</f>
        <v>0</v>
      </c>
      <c r="BJ307" s="15" t="s">
        <v>83</v>
      </c>
      <c r="BK307" s="236">
        <f>ROUND(I307*H307,2)</f>
        <v>0</v>
      </c>
      <c r="BL307" s="15" t="s">
        <v>144</v>
      </c>
      <c r="BM307" s="235" t="s">
        <v>384</v>
      </c>
    </row>
    <row r="308" s="1" customFormat="1">
      <c r="B308" s="36"/>
      <c r="C308" s="37"/>
      <c r="D308" s="237" t="s">
        <v>146</v>
      </c>
      <c r="E308" s="37"/>
      <c r="F308" s="238" t="s">
        <v>385</v>
      </c>
      <c r="G308" s="37"/>
      <c r="H308" s="37"/>
      <c r="I308" s="149"/>
      <c r="J308" s="37"/>
      <c r="K308" s="37"/>
      <c r="L308" s="41"/>
      <c r="M308" s="239"/>
      <c r="N308" s="84"/>
      <c r="O308" s="84"/>
      <c r="P308" s="84"/>
      <c r="Q308" s="84"/>
      <c r="R308" s="84"/>
      <c r="S308" s="84"/>
      <c r="T308" s="85"/>
      <c r="AT308" s="15" t="s">
        <v>146</v>
      </c>
      <c r="AU308" s="15" t="s">
        <v>83</v>
      </c>
    </row>
    <row r="309" s="11" customFormat="1">
      <c r="B309" s="240"/>
      <c r="C309" s="241"/>
      <c r="D309" s="237" t="s">
        <v>148</v>
      </c>
      <c r="E309" s="242" t="s">
        <v>1</v>
      </c>
      <c r="F309" s="243" t="s">
        <v>172</v>
      </c>
      <c r="G309" s="241"/>
      <c r="H309" s="242" t="s">
        <v>1</v>
      </c>
      <c r="I309" s="244"/>
      <c r="J309" s="241"/>
      <c r="K309" s="241"/>
      <c r="L309" s="245"/>
      <c r="M309" s="246"/>
      <c r="N309" s="247"/>
      <c r="O309" s="247"/>
      <c r="P309" s="247"/>
      <c r="Q309" s="247"/>
      <c r="R309" s="247"/>
      <c r="S309" s="247"/>
      <c r="T309" s="248"/>
      <c r="AT309" s="249" t="s">
        <v>148</v>
      </c>
      <c r="AU309" s="249" t="s">
        <v>83</v>
      </c>
      <c r="AV309" s="11" t="s">
        <v>83</v>
      </c>
      <c r="AW309" s="11" t="s">
        <v>32</v>
      </c>
      <c r="AX309" s="11" t="s">
        <v>76</v>
      </c>
      <c r="AY309" s="249" t="s">
        <v>138</v>
      </c>
    </row>
    <row r="310" s="11" customFormat="1">
      <c r="B310" s="240"/>
      <c r="C310" s="241"/>
      <c r="D310" s="237" t="s">
        <v>148</v>
      </c>
      <c r="E310" s="242" t="s">
        <v>1</v>
      </c>
      <c r="F310" s="243" t="s">
        <v>163</v>
      </c>
      <c r="G310" s="241"/>
      <c r="H310" s="242" t="s">
        <v>1</v>
      </c>
      <c r="I310" s="244"/>
      <c r="J310" s="241"/>
      <c r="K310" s="241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148</v>
      </c>
      <c r="AU310" s="249" t="s">
        <v>83</v>
      </c>
      <c r="AV310" s="11" t="s">
        <v>83</v>
      </c>
      <c r="AW310" s="11" t="s">
        <v>32</v>
      </c>
      <c r="AX310" s="11" t="s">
        <v>76</v>
      </c>
      <c r="AY310" s="249" t="s">
        <v>138</v>
      </c>
    </row>
    <row r="311" s="12" customFormat="1">
      <c r="B311" s="250"/>
      <c r="C311" s="251"/>
      <c r="D311" s="237" t="s">
        <v>148</v>
      </c>
      <c r="E311" s="252" t="s">
        <v>1</v>
      </c>
      <c r="F311" s="253" t="s">
        <v>386</v>
      </c>
      <c r="G311" s="251"/>
      <c r="H311" s="254">
        <v>379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AT311" s="260" t="s">
        <v>148</v>
      </c>
      <c r="AU311" s="260" t="s">
        <v>83</v>
      </c>
      <c r="AV311" s="12" t="s">
        <v>85</v>
      </c>
      <c r="AW311" s="12" t="s">
        <v>32</v>
      </c>
      <c r="AX311" s="12" t="s">
        <v>76</v>
      </c>
      <c r="AY311" s="260" t="s">
        <v>138</v>
      </c>
    </row>
    <row r="312" s="1" customFormat="1" ht="24" customHeight="1">
      <c r="B312" s="36"/>
      <c r="C312" s="261" t="s">
        <v>387</v>
      </c>
      <c r="D312" s="261" t="s">
        <v>277</v>
      </c>
      <c r="E312" s="262" t="s">
        <v>388</v>
      </c>
      <c r="F312" s="263" t="s">
        <v>389</v>
      </c>
      <c r="G312" s="264" t="s">
        <v>299</v>
      </c>
      <c r="H312" s="265">
        <v>384.685</v>
      </c>
      <c r="I312" s="266"/>
      <c r="J312" s="267">
        <f>ROUND(I312*H312,2)</f>
        <v>0</v>
      </c>
      <c r="K312" s="263" t="s">
        <v>1</v>
      </c>
      <c r="L312" s="268"/>
      <c r="M312" s="269" t="s">
        <v>1</v>
      </c>
      <c r="N312" s="270" t="s">
        <v>41</v>
      </c>
      <c r="O312" s="84"/>
      <c r="P312" s="233">
        <f>O312*H312</f>
        <v>0</v>
      </c>
      <c r="Q312" s="233">
        <v>0.0073000000000000001</v>
      </c>
      <c r="R312" s="233">
        <f>Q312*H312</f>
        <v>2.8082004999999999</v>
      </c>
      <c r="S312" s="233">
        <v>0</v>
      </c>
      <c r="T312" s="234">
        <f>S312*H312</f>
        <v>0</v>
      </c>
      <c r="AR312" s="235" t="s">
        <v>280</v>
      </c>
      <c r="AT312" s="235" t="s">
        <v>277</v>
      </c>
      <c r="AU312" s="235" t="s">
        <v>83</v>
      </c>
      <c r="AY312" s="15" t="s">
        <v>138</v>
      </c>
      <c r="BE312" s="236">
        <f>IF(N312="základní",J312,0)</f>
        <v>0</v>
      </c>
      <c r="BF312" s="236">
        <f>IF(N312="snížená",J312,0)</f>
        <v>0</v>
      </c>
      <c r="BG312" s="236">
        <f>IF(N312="zákl. přenesená",J312,0)</f>
        <v>0</v>
      </c>
      <c r="BH312" s="236">
        <f>IF(N312="sníž. přenesená",J312,0)</f>
        <v>0</v>
      </c>
      <c r="BI312" s="236">
        <f>IF(N312="nulová",J312,0)</f>
        <v>0</v>
      </c>
      <c r="BJ312" s="15" t="s">
        <v>83</v>
      </c>
      <c r="BK312" s="236">
        <f>ROUND(I312*H312,2)</f>
        <v>0</v>
      </c>
      <c r="BL312" s="15" t="s">
        <v>144</v>
      </c>
      <c r="BM312" s="235" t="s">
        <v>390</v>
      </c>
    </row>
    <row r="313" s="1" customFormat="1">
      <c r="B313" s="36"/>
      <c r="C313" s="37"/>
      <c r="D313" s="237" t="s">
        <v>146</v>
      </c>
      <c r="E313" s="37"/>
      <c r="F313" s="238" t="s">
        <v>391</v>
      </c>
      <c r="G313" s="37"/>
      <c r="H313" s="37"/>
      <c r="I313" s="149"/>
      <c r="J313" s="37"/>
      <c r="K313" s="37"/>
      <c r="L313" s="41"/>
      <c r="M313" s="239"/>
      <c r="N313" s="84"/>
      <c r="O313" s="84"/>
      <c r="P313" s="84"/>
      <c r="Q313" s="84"/>
      <c r="R313" s="84"/>
      <c r="S313" s="84"/>
      <c r="T313" s="85"/>
      <c r="AT313" s="15" t="s">
        <v>146</v>
      </c>
      <c r="AU313" s="15" t="s">
        <v>83</v>
      </c>
    </row>
    <row r="314" s="1" customFormat="1">
      <c r="B314" s="36"/>
      <c r="C314" s="37"/>
      <c r="D314" s="237" t="s">
        <v>392</v>
      </c>
      <c r="E314" s="37"/>
      <c r="F314" s="271" t="s">
        <v>393</v>
      </c>
      <c r="G314" s="37"/>
      <c r="H314" s="37"/>
      <c r="I314" s="149"/>
      <c r="J314" s="37"/>
      <c r="K314" s="37"/>
      <c r="L314" s="41"/>
      <c r="M314" s="239"/>
      <c r="N314" s="84"/>
      <c r="O314" s="84"/>
      <c r="P314" s="84"/>
      <c r="Q314" s="84"/>
      <c r="R314" s="84"/>
      <c r="S314" s="84"/>
      <c r="T314" s="85"/>
      <c r="AT314" s="15" t="s">
        <v>392</v>
      </c>
      <c r="AU314" s="15" t="s">
        <v>83</v>
      </c>
    </row>
    <row r="315" s="12" customFormat="1">
      <c r="B315" s="250"/>
      <c r="C315" s="251"/>
      <c r="D315" s="237" t="s">
        <v>148</v>
      </c>
      <c r="E315" s="251"/>
      <c r="F315" s="253" t="s">
        <v>394</v>
      </c>
      <c r="G315" s="251"/>
      <c r="H315" s="254">
        <v>384.685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AT315" s="260" t="s">
        <v>148</v>
      </c>
      <c r="AU315" s="260" t="s">
        <v>83</v>
      </c>
      <c r="AV315" s="12" t="s">
        <v>85</v>
      </c>
      <c r="AW315" s="12" t="s">
        <v>4</v>
      </c>
      <c r="AX315" s="12" t="s">
        <v>83</v>
      </c>
      <c r="AY315" s="260" t="s">
        <v>138</v>
      </c>
    </row>
    <row r="316" s="10" customFormat="1" ht="25.92" customHeight="1">
      <c r="B316" s="210"/>
      <c r="C316" s="211"/>
      <c r="D316" s="212" t="s">
        <v>75</v>
      </c>
      <c r="E316" s="213" t="s">
        <v>395</v>
      </c>
      <c r="F316" s="213" t="s">
        <v>396</v>
      </c>
      <c r="G316" s="211"/>
      <c r="H316" s="211"/>
      <c r="I316" s="214"/>
      <c r="J316" s="215">
        <f>BK316</f>
        <v>0</v>
      </c>
      <c r="K316" s="211"/>
      <c r="L316" s="216"/>
      <c r="M316" s="217"/>
      <c r="N316" s="218"/>
      <c r="O316" s="218"/>
      <c r="P316" s="219">
        <f>SUM(P317:P341)</f>
        <v>0</v>
      </c>
      <c r="Q316" s="218"/>
      <c r="R316" s="219">
        <f>SUM(R317:R341)</f>
        <v>3.1093000000000002</v>
      </c>
      <c r="S316" s="218"/>
      <c r="T316" s="220">
        <f>SUM(T317:T341)</f>
        <v>0</v>
      </c>
      <c r="AR316" s="221" t="s">
        <v>83</v>
      </c>
      <c r="AT316" s="222" t="s">
        <v>75</v>
      </c>
      <c r="AU316" s="222" t="s">
        <v>76</v>
      </c>
      <c r="AY316" s="221" t="s">
        <v>138</v>
      </c>
      <c r="BK316" s="223">
        <f>SUM(BK317:BK341)</f>
        <v>0</v>
      </c>
    </row>
    <row r="317" s="1" customFormat="1" ht="16.5" customHeight="1">
      <c r="B317" s="36"/>
      <c r="C317" s="224" t="s">
        <v>397</v>
      </c>
      <c r="D317" s="224" t="s">
        <v>139</v>
      </c>
      <c r="E317" s="225" t="s">
        <v>398</v>
      </c>
      <c r="F317" s="226" t="s">
        <v>399</v>
      </c>
      <c r="G317" s="227" t="s">
        <v>299</v>
      </c>
      <c r="H317" s="228">
        <v>379</v>
      </c>
      <c r="I317" s="229"/>
      <c r="J317" s="230">
        <f>ROUND(I317*H317,2)</f>
        <v>0</v>
      </c>
      <c r="K317" s="226" t="s">
        <v>1</v>
      </c>
      <c r="L317" s="41"/>
      <c r="M317" s="231" t="s">
        <v>1</v>
      </c>
      <c r="N317" s="232" t="s">
        <v>41</v>
      </c>
      <c r="O317" s="84"/>
      <c r="P317" s="233">
        <f>O317*H317</f>
        <v>0</v>
      </c>
      <c r="Q317" s="233">
        <v>0</v>
      </c>
      <c r="R317" s="233">
        <f>Q317*H317</f>
        <v>0</v>
      </c>
      <c r="S317" s="233">
        <v>0</v>
      </c>
      <c r="T317" s="234">
        <f>S317*H317</f>
        <v>0</v>
      </c>
      <c r="AR317" s="235" t="s">
        <v>144</v>
      </c>
      <c r="AT317" s="235" t="s">
        <v>139</v>
      </c>
      <c r="AU317" s="235" t="s">
        <v>83</v>
      </c>
      <c r="AY317" s="15" t="s">
        <v>138</v>
      </c>
      <c r="BE317" s="236">
        <f>IF(N317="základní",J317,0)</f>
        <v>0</v>
      </c>
      <c r="BF317" s="236">
        <f>IF(N317="snížená",J317,0)</f>
        <v>0</v>
      </c>
      <c r="BG317" s="236">
        <f>IF(N317="zákl. přenesená",J317,0)</f>
        <v>0</v>
      </c>
      <c r="BH317" s="236">
        <f>IF(N317="sníž. přenesená",J317,0)</f>
        <v>0</v>
      </c>
      <c r="BI317" s="236">
        <f>IF(N317="nulová",J317,0)</f>
        <v>0</v>
      </c>
      <c r="BJ317" s="15" t="s">
        <v>83</v>
      </c>
      <c r="BK317" s="236">
        <f>ROUND(I317*H317,2)</f>
        <v>0</v>
      </c>
      <c r="BL317" s="15" t="s">
        <v>144</v>
      </c>
      <c r="BM317" s="235" t="s">
        <v>400</v>
      </c>
    </row>
    <row r="318" s="1" customFormat="1">
      <c r="B318" s="36"/>
      <c r="C318" s="37"/>
      <c r="D318" s="237" t="s">
        <v>146</v>
      </c>
      <c r="E318" s="37"/>
      <c r="F318" s="238" t="s">
        <v>401</v>
      </c>
      <c r="G318" s="37"/>
      <c r="H318" s="37"/>
      <c r="I318" s="149"/>
      <c r="J318" s="37"/>
      <c r="K318" s="37"/>
      <c r="L318" s="41"/>
      <c r="M318" s="239"/>
      <c r="N318" s="84"/>
      <c r="O318" s="84"/>
      <c r="P318" s="84"/>
      <c r="Q318" s="84"/>
      <c r="R318" s="84"/>
      <c r="S318" s="84"/>
      <c r="T318" s="85"/>
      <c r="AT318" s="15" t="s">
        <v>146</v>
      </c>
      <c r="AU318" s="15" t="s">
        <v>83</v>
      </c>
    </row>
    <row r="319" s="11" customFormat="1">
      <c r="B319" s="240"/>
      <c r="C319" s="241"/>
      <c r="D319" s="237" t="s">
        <v>148</v>
      </c>
      <c r="E319" s="242" t="s">
        <v>1</v>
      </c>
      <c r="F319" s="243" t="s">
        <v>402</v>
      </c>
      <c r="G319" s="241"/>
      <c r="H319" s="242" t="s">
        <v>1</v>
      </c>
      <c r="I319" s="244"/>
      <c r="J319" s="241"/>
      <c r="K319" s="241"/>
      <c r="L319" s="245"/>
      <c r="M319" s="246"/>
      <c r="N319" s="247"/>
      <c r="O319" s="247"/>
      <c r="P319" s="247"/>
      <c r="Q319" s="247"/>
      <c r="R319" s="247"/>
      <c r="S319" s="247"/>
      <c r="T319" s="248"/>
      <c r="AT319" s="249" t="s">
        <v>148</v>
      </c>
      <c r="AU319" s="249" t="s">
        <v>83</v>
      </c>
      <c r="AV319" s="11" t="s">
        <v>83</v>
      </c>
      <c r="AW319" s="11" t="s">
        <v>32</v>
      </c>
      <c r="AX319" s="11" t="s">
        <v>76</v>
      </c>
      <c r="AY319" s="249" t="s">
        <v>138</v>
      </c>
    </row>
    <row r="320" s="12" customFormat="1">
      <c r="B320" s="250"/>
      <c r="C320" s="251"/>
      <c r="D320" s="237" t="s">
        <v>148</v>
      </c>
      <c r="E320" s="252" t="s">
        <v>1</v>
      </c>
      <c r="F320" s="253" t="s">
        <v>386</v>
      </c>
      <c r="G320" s="251"/>
      <c r="H320" s="254">
        <v>379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AT320" s="260" t="s">
        <v>148</v>
      </c>
      <c r="AU320" s="260" t="s">
        <v>83</v>
      </c>
      <c r="AV320" s="12" t="s">
        <v>85</v>
      </c>
      <c r="AW320" s="12" t="s">
        <v>32</v>
      </c>
      <c r="AX320" s="12" t="s">
        <v>76</v>
      </c>
      <c r="AY320" s="260" t="s">
        <v>138</v>
      </c>
    </row>
    <row r="321" s="1" customFormat="1" ht="24" customHeight="1">
      <c r="B321" s="36"/>
      <c r="C321" s="224" t="s">
        <v>403</v>
      </c>
      <c r="D321" s="224" t="s">
        <v>139</v>
      </c>
      <c r="E321" s="225" t="s">
        <v>404</v>
      </c>
      <c r="F321" s="226" t="s">
        <v>405</v>
      </c>
      <c r="G321" s="227" t="s">
        <v>406</v>
      </c>
      <c r="H321" s="228">
        <v>2</v>
      </c>
      <c r="I321" s="229"/>
      <c r="J321" s="230">
        <f>ROUND(I321*H321,2)</f>
        <v>0</v>
      </c>
      <c r="K321" s="226" t="s">
        <v>143</v>
      </c>
      <c r="L321" s="41"/>
      <c r="M321" s="231" t="s">
        <v>1</v>
      </c>
      <c r="N321" s="232" t="s">
        <v>41</v>
      </c>
      <c r="O321" s="84"/>
      <c r="P321" s="233">
        <f>O321*H321</f>
        <v>0</v>
      </c>
      <c r="Q321" s="233">
        <v>0.46009</v>
      </c>
      <c r="R321" s="233">
        <f>Q321*H321</f>
        <v>0.92018</v>
      </c>
      <c r="S321" s="233">
        <v>0</v>
      </c>
      <c r="T321" s="234">
        <f>S321*H321</f>
        <v>0</v>
      </c>
      <c r="AR321" s="235" t="s">
        <v>144</v>
      </c>
      <c r="AT321" s="235" t="s">
        <v>139</v>
      </c>
      <c r="AU321" s="235" t="s">
        <v>83</v>
      </c>
      <c r="AY321" s="15" t="s">
        <v>138</v>
      </c>
      <c r="BE321" s="236">
        <f>IF(N321="základní",J321,0)</f>
        <v>0</v>
      </c>
      <c r="BF321" s="236">
        <f>IF(N321="snížená",J321,0)</f>
        <v>0</v>
      </c>
      <c r="BG321" s="236">
        <f>IF(N321="zákl. přenesená",J321,0)</f>
        <v>0</v>
      </c>
      <c r="BH321" s="236">
        <f>IF(N321="sníž. přenesená",J321,0)</f>
        <v>0</v>
      </c>
      <c r="BI321" s="236">
        <f>IF(N321="nulová",J321,0)</f>
        <v>0</v>
      </c>
      <c r="BJ321" s="15" t="s">
        <v>83</v>
      </c>
      <c r="BK321" s="236">
        <f>ROUND(I321*H321,2)</f>
        <v>0</v>
      </c>
      <c r="BL321" s="15" t="s">
        <v>144</v>
      </c>
      <c r="BM321" s="235" t="s">
        <v>407</v>
      </c>
    </row>
    <row r="322" s="1" customFormat="1">
      <c r="B322" s="36"/>
      <c r="C322" s="37"/>
      <c r="D322" s="237" t="s">
        <v>146</v>
      </c>
      <c r="E322" s="37"/>
      <c r="F322" s="238" t="s">
        <v>408</v>
      </c>
      <c r="G322" s="37"/>
      <c r="H322" s="37"/>
      <c r="I322" s="149"/>
      <c r="J322" s="37"/>
      <c r="K322" s="37"/>
      <c r="L322" s="41"/>
      <c r="M322" s="239"/>
      <c r="N322" s="84"/>
      <c r="O322" s="84"/>
      <c r="P322" s="84"/>
      <c r="Q322" s="84"/>
      <c r="R322" s="84"/>
      <c r="S322" s="84"/>
      <c r="T322" s="85"/>
      <c r="AT322" s="15" t="s">
        <v>146</v>
      </c>
      <c r="AU322" s="15" t="s">
        <v>83</v>
      </c>
    </row>
    <row r="323" s="1" customFormat="1" ht="24" customHeight="1">
      <c r="B323" s="36"/>
      <c r="C323" s="224" t="s">
        <v>409</v>
      </c>
      <c r="D323" s="224" t="s">
        <v>139</v>
      </c>
      <c r="E323" s="225" t="s">
        <v>410</v>
      </c>
      <c r="F323" s="226" t="s">
        <v>411</v>
      </c>
      <c r="G323" s="227" t="s">
        <v>299</v>
      </c>
      <c r="H323" s="228">
        <v>379</v>
      </c>
      <c r="I323" s="229"/>
      <c r="J323" s="230">
        <f>ROUND(I323*H323,2)</f>
        <v>0</v>
      </c>
      <c r="K323" s="226" t="s">
        <v>143</v>
      </c>
      <c r="L323" s="41"/>
      <c r="M323" s="231" t="s">
        <v>1</v>
      </c>
      <c r="N323" s="232" t="s">
        <v>41</v>
      </c>
      <c r="O323" s="84"/>
      <c r="P323" s="233">
        <f>O323*H323</f>
        <v>0</v>
      </c>
      <c r="Q323" s="233">
        <v>0</v>
      </c>
      <c r="R323" s="233">
        <f>Q323*H323</f>
        <v>0</v>
      </c>
      <c r="S323" s="233">
        <v>0</v>
      </c>
      <c r="T323" s="234">
        <f>S323*H323</f>
        <v>0</v>
      </c>
      <c r="AR323" s="235" t="s">
        <v>144</v>
      </c>
      <c r="AT323" s="235" t="s">
        <v>139</v>
      </c>
      <c r="AU323" s="235" t="s">
        <v>83</v>
      </c>
      <c r="AY323" s="15" t="s">
        <v>138</v>
      </c>
      <c r="BE323" s="236">
        <f>IF(N323="základní",J323,0)</f>
        <v>0</v>
      </c>
      <c r="BF323" s="236">
        <f>IF(N323="snížená",J323,0)</f>
        <v>0</v>
      </c>
      <c r="BG323" s="236">
        <f>IF(N323="zákl. přenesená",J323,0)</f>
        <v>0</v>
      </c>
      <c r="BH323" s="236">
        <f>IF(N323="sníž. přenesená",J323,0)</f>
        <v>0</v>
      </c>
      <c r="BI323" s="236">
        <f>IF(N323="nulová",J323,0)</f>
        <v>0</v>
      </c>
      <c r="BJ323" s="15" t="s">
        <v>83</v>
      </c>
      <c r="BK323" s="236">
        <f>ROUND(I323*H323,2)</f>
        <v>0</v>
      </c>
      <c r="BL323" s="15" t="s">
        <v>144</v>
      </c>
      <c r="BM323" s="235" t="s">
        <v>412</v>
      </c>
    </row>
    <row r="324" s="1" customFormat="1">
      <c r="B324" s="36"/>
      <c r="C324" s="37"/>
      <c r="D324" s="237" t="s">
        <v>146</v>
      </c>
      <c r="E324" s="37"/>
      <c r="F324" s="238" t="s">
        <v>413</v>
      </c>
      <c r="G324" s="37"/>
      <c r="H324" s="37"/>
      <c r="I324" s="149"/>
      <c r="J324" s="37"/>
      <c r="K324" s="37"/>
      <c r="L324" s="41"/>
      <c r="M324" s="239"/>
      <c r="N324" s="84"/>
      <c r="O324" s="84"/>
      <c r="P324" s="84"/>
      <c r="Q324" s="84"/>
      <c r="R324" s="84"/>
      <c r="S324" s="84"/>
      <c r="T324" s="85"/>
      <c r="AT324" s="15" t="s">
        <v>146</v>
      </c>
      <c r="AU324" s="15" t="s">
        <v>83</v>
      </c>
    </row>
    <row r="325" s="11" customFormat="1">
      <c r="B325" s="240"/>
      <c r="C325" s="241"/>
      <c r="D325" s="237" t="s">
        <v>148</v>
      </c>
      <c r="E325" s="242" t="s">
        <v>1</v>
      </c>
      <c r="F325" s="243" t="s">
        <v>172</v>
      </c>
      <c r="G325" s="241"/>
      <c r="H325" s="242" t="s">
        <v>1</v>
      </c>
      <c r="I325" s="244"/>
      <c r="J325" s="241"/>
      <c r="K325" s="241"/>
      <c r="L325" s="245"/>
      <c r="M325" s="246"/>
      <c r="N325" s="247"/>
      <c r="O325" s="247"/>
      <c r="P325" s="247"/>
      <c r="Q325" s="247"/>
      <c r="R325" s="247"/>
      <c r="S325" s="247"/>
      <c r="T325" s="248"/>
      <c r="AT325" s="249" t="s">
        <v>148</v>
      </c>
      <c r="AU325" s="249" t="s">
        <v>83</v>
      </c>
      <c r="AV325" s="11" t="s">
        <v>83</v>
      </c>
      <c r="AW325" s="11" t="s">
        <v>32</v>
      </c>
      <c r="AX325" s="11" t="s">
        <v>76</v>
      </c>
      <c r="AY325" s="249" t="s">
        <v>138</v>
      </c>
    </row>
    <row r="326" s="11" customFormat="1">
      <c r="B326" s="240"/>
      <c r="C326" s="241"/>
      <c r="D326" s="237" t="s">
        <v>148</v>
      </c>
      <c r="E326" s="242" t="s">
        <v>1</v>
      </c>
      <c r="F326" s="243" t="s">
        <v>414</v>
      </c>
      <c r="G326" s="241"/>
      <c r="H326" s="242" t="s">
        <v>1</v>
      </c>
      <c r="I326" s="244"/>
      <c r="J326" s="241"/>
      <c r="K326" s="241"/>
      <c r="L326" s="245"/>
      <c r="M326" s="246"/>
      <c r="N326" s="247"/>
      <c r="O326" s="247"/>
      <c r="P326" s="247"/>
      <c r="Q326" s="247"/>
      <c r="R326" s="247"/>
      <c r="S326" s="247"/>
      <c r="T326" s="248"/>
      <c r="AT326" s="249" t="s">
        <v>148</v>
      </c>
      <c r="AU326" s="249" t="s">
        <v>83</v>
      </c>
      <c r="AV326" s="11" t="s">
        <v>83</v>
      </c>
      <c r="AW326" s="11" t="s">
        <v>32</v>
      </c>
      <c r="AX326" s="11" t="s">
        <v>76</v>
      </c>
      <c r="AY326" s="249" t="s">
        <v>138</v>
      </c>
    </row>
    <row r="327" s="12" customFormat="1">
      <c r="B327" s="250"/>
      <c r="C327" s="251"/>
      <c r="D327" s="237" t="s">
        <v>148</v>
      </c>
      <c r="E327" s="252" t="s">
        <v>1</v>
      </c>
      <c r="F327" s="253" t="s">
        <v>386</v>
      </c>
      <c r="G327" s="251"/>
      <c r="H327" s="254">
        <v>379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AT327" s="260" t="s">
        <v>148</v>
      </c>
      <c r="AU327" s="260" t="s">
        <v>83</v>
      </c>
      <c r="AV327" s="12" t="s">
        <v>85</v>
      </c>
      <c r="AW327" s="12" t="s">
        <v>32</v>
      </c>
      <c r="AX327" s="12" t="s">
        <v>76</v>
      </c>
      <c r="AY327" s="260" t="s">
        <v>138</v>
      </c>
    </row>
    <row r="328" s="1" customFormat="1" ht="48" customHeight="1">
      <c r="B328" s="36"/>
      <c r="C328" s="224" t="s">
        <v>415</v>
      </c>
      <c r="D328" s="224" t="s">
        <v>139</v>
      </c>
      <c r="E328" s="225" t="s">
        <v>416</v>
      </c>
      <c r="F328" s="226" t="s">
        <v>417</v>
      </c>
      <c r="G328" s="227" t="s">
        <v>406</v>
      </c>
      <c r="H328" s="228">
        <v>8</v>
      </c>
      <c r="I328" s="229"/>
      <c r="J328" s="230">
        <f>ROUND(I328*H328,2)</f>
        <v>0</v>
      </c>
      <c r="K328" s="226" t="s">
        <v>1</v>
      </c>
      <c r="L328" s="41"/>
      <c r="M328" s="231" t="s">
        <v>1</v>
      </c>
      <c r="N328" s="232" t="s">
        <v>41</v>
      </c>
      <c r="O328" s="84"/>
      <c r="P328" s="233">
        <f>O328*H328</f>
        <v>0</v>
      </c>
      <c r="Q328" s="233">
        <v>0</v>
      </c>
      <c r="R328" s="233">
        <f>Q328*H328</f>
        <v>0</v>
      </c>
      <c r="S328" s="233">
        <v>0</v>
      </c>
      <c r="T328" s="234">
        <f>S328*H328</f>
        <v>0</v>
      </c>
      <c r="AR328" s="235" t="s">
        <v>144</v>
      </c>
      <c r="AT328" s="235" t="s">
        <v>139</v>
      </c>
      <c r="AU328" s="235" t="s">
        <v>83</v>
      </c>
      <c r="AY328" s="15" t="s">
        <v>138</v>
      </c>
      <c r="BE328" s="236">
        <f>IF(N328="základní",J328,0)</f>
        <v>0</v>
      </c>
      <c r="BF328" s="236">
        <f>IF(N328="snížená",J328,0)</f>
        <v>0</v>
      </c>
      <c r="BG328" s="236">
        <f>IF(N328="zákl. přenesená",J328,0)</f>
        <v>0</v>
      </c>
      <c r="BH328" s="236">
        <f>IF(N328="sníž. přenesená",J328,0)</f>
        <v>0</v>
      </c>
      <c r="BI328" s="236">
        <f>IF(N328="nulová",J328,0)</f>
        <v>0</v>
      </c>
      <c r="BJ328" s="15" t="s">
        <v>83</v>
      </c>
      <c r="BK328" s="236">
        <f>ROUND(I328*H328,2)</f>
        <v>0</v>
      </c>
      <c r="BL328" s="15" t="s">
        <v>144</v>
      </c>
      <c r="BM328" s="235" t="s">
        <v>418</v>
      </c>
    </row>
    <row r="329" s="1" customFormat="1">
      <c r="B329" s="36"/>
      <c r="C329" s="37"/>
      <c r="D329" s="237" t="s">
        <v>146</v>
      </c>
      <c r="E329" s="37"/>
      <c r="F329" s="238" t="s">
        <v>419</v>
      </c>
      <c r="G329" s="37"/>
      <c r="H329" s="37"/>
      <c r="I329" s="149"/>
      <c r="J329" s="37"/>
      <c r="K329" s="37"/>
      <c r="L329" s="41"/>
      <c r="M329" s="239"/>
      <c r="N329" s="84"/>
      <c r="O329" s="84"/>
      <c r="P329" s="84"/>
      <c r="Q329" s="84"/>
      <c r="R329" s="84"/>
      <c r="S329" s="84"/>
      <c r="T329" s="85"/>
      <c r="AT329" s="15" t="s">
        <v>146</v>
      </c>
      <c r="AU329" s="15" t="s">
        <v>83</v>
      </c>
    </row>
    <row r="330" s="1" customFormat="1">
      <c r="B330" s="36"/>
      <c r="C330" s="37"/>
      <c r="D330" s="237" t="s">
        <v>392</v>
      </c>
      <c r="E330" s="37"/>
      <c r="F330" s="271" t="s">
        <v>420</v>
      </c>
      <c r="G330" s="37"/>
      <c r="H330" s="37"/>
      <c r="I330" s="149"/>
      <c r="J330" s="37"/>
      <c r="K330" s="37"/>
      <c r="L330" s="41"/>
      <c r="M330" s="239"/>
      <c r="N330" s="84"/>
      <c r="O330" s="84"/>
      <c r="P330" s="84"/>
      <c r="Q330" s="84"/>
      <c r="R330" s="84"/>
      <c r="S330" s="84"/>
      <c r="T330" s="85"/>
      <c r="AT330" s="15" t="s">
        <v>392</v>
      </c>
      <c r="AU330" s="15" t="s">
        <v>83</v>
      </c>
    </row>
    <row r="331" s="11" customFormat="1">
      <c r="B331" s="240"/>
      <c r="C331" s="241"/>
      <c r="D331" s="237" t="s">
        <v>148</v>
      </c>
      <c r="E331" s="242" t="s">
        <v>1</v>
      </c>
      <c r="F331" s="243" t="s">
        <v>172</v>
      </c>
      <c r="G331" s="241"/>
      <c r="H331" s="242" t="s">
        <v>1</v>
      </c>
      <c r="I331" s="244"/>
      <c r="J331" s="241"/>
      <c r="K331" s="241"/>
      <c r="L331" s="245"/>
      <c r="M331" s="246"/>
      <c r="N331" s="247"/>
      <c r="O331" s="247"/>
      <c r="P331" s="247"/>
      <c r="Q331" s="247"/>
      <c r="R331" s="247"/>
      <c r="S331" s="247"/>
      <c r="T331" s="248"/>
      <c r="AT331" s="249" t="s">
        <v>148</v>
      </c>
      <c r="AU331" s="249" t="s">
        <v>83</v>
      </c>
      <c r="AV331" s="11" t="s">
        <v>83</v>
      </c>
      <c r="AW331" s="11" t="s">
        <v>32</v>
      </c>
      <c r="AX331" s="11" t="s">
        <v>76</v>
      </c>
      <c r="AY331" s="249" t="s">
        <v>138</v>
      </c>
    </row>
    <row r="332" s="11" customFormat="1">
      <c r="B332" s="240"/>
      <c r="C332" s="241"/>
      <c r="D332" s="237" t="s">
        <v>148</v>
      </c>
      <c r="E332" s="242" t="s">
        <v>1</v>
      </c>
      <c r="F332" s="243" t="s">
        <v>163</v>
      </c>
      <c r="G332" s="241"/>
      <c r="H332" s="242" t="s">
        <v>1</v>
      </c>
      <c r="I332" s="244"/>
      <c r="J332" s="241"/>
      <c r="K332" s="241"/>
      <c r="L332" s="245"/>
      <c r="M332" s="246"/>
      <c r="N332" s="247"/>
      <c r="O332" s="247"/>
      <c r="P332" s="247"/>
      <c r="Q332" s="247"/>
      <c r="R332" s="247"/>
      <c r="S332" s="247"/>
      <c r="T332" s="248"/>
      <c r="AT332" s="249" t="s">
        <v>148</v>
      </c>
      <c r="AU332" s="249" t="s">
        <v>83</v>
      </c>
      <c r="AV332" s="11" t="s">
        <v>83</v>
      </c>
      <c r="AW332" s="11" t="s">
        <v>32</v>
      </c>
      <c r="AX332" s="11" t="s">
        <v>76</v>
      </c>
      <c r="AY332" s="249" t="s">
        <v>138</v>
      </c>
    </row>
    <row r="333" s="12" customFormat="1">
      <c r="B333" s="250"/>
      <c r="C333" s="251"/>
      <c r="D333" s="237" t="s">
        <v>148</v>
      </c>
      <c r="E333" s="252" t="s">
        <v>1</v>
      </c>
      <c r="F333" s="253" t="s">
        <v>280</v>
      </c>
      <c r="G333" s="251"/>
      <c r="H333" s="254">
        <v>8</v>
      </c>
      <c r="I333" s="255"/>
      <c r="J333" s="251"/>
      <c r="K333" s="251"/>
      <c r="L333" s="256"/>
      <c r="M333" s="257"/>
      <c r="N333" s="258"/>
      <c r="O333" s="258"/>
      <c r="P333" s="258"/>
      <c r="Q333" s="258"/>
      <c r="R333" s="258"/>
      <c r="S333" s="258"/>
      <c r="T333" s="259"/>
      <c r="AT333" s="260" t="s">
        <v>148</v>
      </c>
      <c r="AU333" s="260" t="s">
        <v>83</v>
      </c>
      <c r="AV333" s="12" t="s">
        <v>85</v>
      </c>
      <c r="AW333" s="12" t="s">
        <v>32</v>
      </c>
      <c r="AX333" s="12" t="s">
        <v>76</v>
      </c>
      <c r="AY333" s="260" t="s">
        <v>138</v>
      </c>
    </row>
    <row r="334" s="1" customFormat="1" ht="24" customHeight="1">
      <c r="B334" s="36"/>
      <c r="C334" s="224" t="s">
        <v>421</v>
      </c>
      <c r="D334" s="224" t="s">
        <v>139</v>
      </c>
      <c r="E334" s="225" t="s">
        <v>422</v>
      </c>
      <c r="F334" s="226" t="s">
        <v>423</v>
      </c>
      <c r="G334" s="227" t="s">
        <v>406</v>
      </c>
      <c r="H334" s="228">
        <v>8</v>
      </c>
      <c r="I334" s="229"/>
      <c r="J334" s="230">
        <f>ROUND(I334*H334,2)</f>
        <v>0</v>
      </c>
      <c r="K334" s="226" t="s">
        <v>143</v>
      </c>
      <c r="L334" s="41"/>
      <c r="M334" s="231" t="s">
        <v>1</v>
      </c>
      <c r="N334" s="232" t="s">
        <v>41</v>
      </c>
      <c r="O334" s="84"/>
      <c r="P334" s="233">
        <f>O334*H334</f>
        <v>0</v>
      </c>
      <c r="Q334" s="233">
        <v>0.21734000000000001</v>
      </c>
      <c r="R334" s="233">
        <f>Q334*H334</f>
        <v>1.73872</v>
      </c>
      <c r="S334" s="233">
        <v>0</v>
      </c>
      <c r="T334" s="234">
        <f>S334*H334</f>
        <v>0</v>
      </c>
      <c r="AR334" s="235" t="s">
        <v>144</v>
      </c>
      <c r="AT334" s="235" t="s">
        <v>139</v>
      </c>
      <c r="AU334" s="235" t="s">
        <v>83</v>
      </c>
      <c r="AY334" s="15" t="s">
        <v>138</v>
      </c>
      <c r="BE334" s="236">
        <f>IF(N334="základní",J334,0)</f>
        <v>0</v>
      </c>
      <c r="BF334" s="236">
        <f>IF(N334="snížená",J334,0)</f>
        <v>0</v>
      </c>
      <c r="BG334" s="236">
        <f>IF(N334="zákl. přenesená",J334,0)</f>
        <v>0</v>
      </c>
      <c r="BH334" s="236">
        <f>IF(N334="sníž. přenesená",J334,0)</f>
        <v>0</v>
      </c>
      <c r="BI334" s="236">
        <f>IF(N334="nulová",J334,0)</f>
        <v>0</v>
      </c>
      <c r="BJ334" s="15" t="s">
        <v>83</v>
      </c>
      <c r="BK334" s="236">
        <f>ROUND(I334*H334,2)</f>
        <v>0</v>
      </c>
      <c r="BL334" s="15" t="s">
        <v>144</v>
      </c>
      <c r="BM334" s="235" t="s">
        <v>424</v>
      </c>
    </row>
    <row r="335" s="1" customFormat="1">
      <c r="B335" s="36"/>
      <c r="C335" s="37"/>
      <c r="D335" s="237" t="s">
        <v>146</v>
      </c>
      <c r="E335" s="37"/>
      <c r="F335" s="238" t="s">
        <v>425</v>
      </c>
      <c r="G335" s="37"/>
      <c r="H335" s="37"/>
      <c r="I335" s="149"/>
      <c r="J335" s="37"/>
      <c r="K335" s="37"/>
      <c r="L335" s="41"/>
      <c r="M335" s="239"/>
      <c r="N335" s="84"/>
      <c r="O335" s="84"/>
      <c r="P335" s="84"/>
      <c r="Q335" s="84"/>
      <c r="R335" s="84"/>
      <c r="S335" s="84"/>
      <c r="T335" s="85"/>
      <c r="AT335" s="15" t="s">
        <v>146</v>
      </c>
      <c r="AU335" s="15" t="s">
        <v>83</v>
      </c>
    </row>
    <row r="336" s="12" customFormat="1">
      <c r="B336" s="250"/>
      <c r="C336" s="251"/>
      <c r="D336" s="237" t="s">
        <v>148</v>
      </c>
      <c r="E336" s="252" t="s">
        <v>1</v>
      </c>
      <c r="F336" s="253" t="s">
        <v>280</v>
      </c>
      <c r="G336" s="251"/>
      <c r="H336" s="254">
        <v>8</v>
      </c>
      <c r="I336" s="255"/>
      <c r="J336" s="251"/>
      <c r="K336" s="251"/>
      <c r="L336" s="256"/>
      <c r="M336" s="257"/>
      <c r="N336" s="258"/>
      <c r="O336" s="258"/>
      <c r="P336" s="258"/>
      <c r="Q336" s="258"/>
      <c r="R336" s="258"/>
      <c r="S336" s="258"/>
      <c r="T336" s="259"/>
      <c r="AT336" s="260" t="s">
        <v>148</v>
      </c>
      <c r="AU336" s="260" t="s">
        <v>83</v>
      </c>
      <c r="AV336" s="12" t="s">
        <v>85</v>
      </c>
      <c r="AW336" s="12" t="s">
        <v>32</v>
      </c>
      <c r="AX336" s="12" t="s">
        <v>76</v>
      </c>
      <c r="AY336" s="260" t="s">
        <v>138</v>
      </c>
    </row>
    <row r="337" s="1" customFormat="1" ht="24" customHeight="1">
      <c r="B337" s="36"/>
      <c r="C337" s="261" t="s">
        <v>426</v>
      </c>
      <c r="D337" s="261" t="s">
        <v>277</v>
      </c>
      <c r="E337" s="262" t="s">
        <v>427</v>
      </c>
      <c r="F337" s="263" t="s">
        <v>428</v>
      </c>
      <c r="G337" s="264" t="s">
        <v>406</v>
      </c>
      <c r="H337" s="265">
        <v>8</v>
      </c>
      <c r="I337" s="266"/>
      <c r="J337" s="267">
        <f>ROUND(I337*H337,2)</f>
        <v>0</v>
      </c>
      <c r="K337" s="263" t="s">
        <v>143</v>
      </c>
      <c r="L337" s="268"/>
      <c r="M337" s="269" t="s">
        <v>1</v>
      </c>
      <c r="N337" s="270" t="s">
        <v>41</v>
      </c>
      <c r="O337" s="84"/>
      <c r="P337" s="233">
        <f>O337*H337</f>
        <v>0</v>
      </c>
      <c r="Q337" s="233">
        <v>0.056300000000000003</v>
      </c>
      <c r="R337" s="233">
        <f>Q337*H337</f>
        <v>0.45040000000000002</v>
      </c>
      <c r="S337" s="233">
        <v>0</v>
      </c>
      <c r="T337" s="234">
        <f>S337*H337</f>
        <v>0</v>
      </c>
      <c r="AR337" s="235" t="s">
        <v>280</v>
      </c>
      <c r="AT337" s="235" t="s">
        <v>277</v>
      </c>
      <c r="AU337" s="235" t="s">
        <v>83</v>
      </c>
      <c r="AY337" s="15" t="s">
        <v>138</v>
      </c>
      <c r="BE337" s="236">
        <f>IF(N337="základní",J337,0)</f>
        <v>0</v>
      </c>
      <c r="BF337" s="236">
        <f>IF(N337="snížená",J337,0)</f>
        <v>0</v>
      </c>
      <c r="BG337" s="236">
        <f>IF(N337="zákl. přenesená",J337,0)</f>
        <v>0</v>
      </c>
      <c r="BH337" s="236">
        <f>IF(N337="sníž. přenesená",J337,0)</f>
        <v>0</v>
      </c>
      <c r="BI337" s="236">
        <f>IF(N337="nulová",J337,0)</f>
        <v>0</v>
      </c>
      <c r="BJ337" s="15" t="s">
        <v>83</v>
      </c>
      <c r="BK337" s="236">
        <f>ROUND(I337*H337,2)</f>
        <v>0</v>
      </c>
      <c r="BL337" s="15" t="s">
        <v>144</v>
      </c>
      <c r="BM337" s="235" t="s">
        <v>429</v>
      </c>
    </row>
    <row r="338" s="1" customFormat="1">
      <c r="B338" s="36"/>
      <c r="C338" s="37"/>
      <c r="D338" s="237" t="s">
        <v>146</v>
      </c>
      <c r="E338" s="37"/>
      <c r="F338" s="238" t="s">
        <v>428</v>
      </c>
      <c r="G338" s="37"/>
      <c r="H338" s="37"/>
      <c r="I338" s="149"/>
      <c r="J338" s="37"/>
      <c r="K338" s="37"/>
      <c r="L338" s="41"/>
      <c r="M338" s="239"/>
      <c r="N338" s="84"/>
      <c r="O338" s="84"/>
      <c r="P338" s="84"/>
      <c r="Q338" s="84"/>
      <c r="R338" s="84"/>
      <c r="S338" s="84"/>
      <c r="T338" s="85"/>
      <c r="AT338" s="15" t="s">
        <v>146</v>
      </c>
      <c r="AU338" s="15" t="s">
        <v>83</v>
      </c>
    </row>
    <row r="339" s="1" customFormat="1" ht="36" customHeight="1">
      <c r="B339" s="36"/>
      <c r="C339" s="224" t="s">
        <v>430</v>
      </c>
      <c r="D339" s="224" t="s">
        <v>139</v>
      </c>
      <c r="E339" s="225" t="s">
        <v>431</v>
      </c>
      <c r="F339" s="226" t="s">
        <v>432</v>
      </c>
      <c r="G339" s="227" t="s">
        <v>406</v>
      </c>
      <c r="H339" s="228">
        <v>8</v>
      </c>
      <c r="I339" s="229"/>
      <c r="J339" s="230">
        <f>ROUND(I339*H339,2)</f>
        <v>0</v>
      </c>
      <c r="K339" s="226" t="s">
        <v>1</v>
      </c>
      <c r="L339" s="41"/>
      <c r="M339" s="231" t="s">
        <v>1</v>
      </c>
      <c r="N339" s="232" t="s">
        <v>41</v>
      </c>
      <c r="O339" s="84"/>
      <c r="P339" s="233">
        <f>O339*H339</f>
        <v>0</v>
      </c>
      <c r="Q339" s="233">
        <v>0</v>
      </c>
      <c r="R339" s="233">
        <f>Q339*H339</f>
        <v>0</v>
      </c>
      <c r="S339" s="233">
        <v>0</v>
      </c>
      <c r="T339" s="234">
        <f>S339*H339</f>
        <v>0</v>
      </c>
      <c r="AR339" s="235" t="s">
        <v>144</v>
      </c>
      <c r="AT339" s="235" t="s">
        <v>139</v>
      </c>
      <c r="AU339" s="235" t="s">
        <v>83</v>
      </c>
      <c r="AY339" s="15" t="s">
        <v>138</v>
      </c>
      <c r="BE339" s="236">
        <f>IF(N339="základní",J339,0)</f>
        <v>0</v>
      </c>
      <c r="BF339" s="236">
        <f>IF(N339="snížená",J339,0)</f>
        <v>0</v>
      </c>
      <c r="BG339" s="236">
        <f>IF(N339="zákl. přenesená",J339,0)</f>
        <v>0</v>
      </c>
      <c r="BH339" s="236">
        <f>IF(N339="sníž. přenesená",J339,0)</f>
        <v>0</v>
      </c>
      <c r="BI339" s="236">
        <f>IF(N339="nulová",J339,0)</f>
        <v>0</v>
      </c>
      <c r="BJ339" s="15" t="s">
        <v>83</v>
      </c>
      <c r="BK339" s="236">
        <f>ROUND(I339*H339,2)</f>
        <v>0</v>
      </c>
      <c r="BL339" s="15" t="s">
        <v>144</v>
      </c>
      <c r="BM339" s="235" t="s">
        <v>433</v>
      </c>
    </row>
    <row r="340" s="1" customFormat="1">
      <c r="B340" s="36"/>
      <c r="C340" s="37"/>
      <c r="D340" s="237" t="s">
        <v>146</v>
      </c>
      <c r="E340" s="37"/>
      <c r="F340" s="238" t="s">
        <v>432</v>
      </c>
      <c r="G340" s="37"/>
      <c r="H340" s="37"/>
      <c r="I340" s="149"/>
      <c r="J340" s="37"/>
      <c r="K340" s="37"/>
      <c r="L340" s="41"/>
      <c r="M340" s="239"/>
      <c r="N340" s="84"/>
      <c r="O340" s="84"/>
      <c r="P340" s="84"/>
      <c r="Q340" s="84"/>
      <c r="R340" s="84"/>
      <c r="S340" s="84"/>
      <c r="T340" s="85"/>
      <c r="AT340" s="15" t="s">
        <v>146</v>
      </c>
      <c r="AU340" s="15" t="s">
        <v>83</v>
      </c>
    </row>
    <row r="341" s="12" customFormat="1">
      <c r="B341" s="250"/>
      <c r="C341" s="251"/>
      <c r="D341" s="237" t="s">
        <v>148</v>
      </c>
      <c r="E341" s="252" t="s">
        <v>1</v>
      </c>
      <c r="F341" s="253" t="s">
        <v>280</v>
      </c>
      <c r="G341" s="251"/>
      <c r="H341" s="254">
        <v>8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AT341" s="260" t="s">
        <v>148</v>
      </c>
      <c r="AU341" s="260" t="s">
        <v>83</v>
      </c>
      <c r="AV341" s="12" t="s">
        <v>85</v>
      </c>
      <c r="AW341" s="12" t="s">
        <v>32</v>
      </c>
      <c r="AX341" s="12" t="s">
        <v>83</v>
      </c>
      <c r="AY341" s="260" t="s">
        <v>138</v>
      </c>
    </row>
    <row r="342" s="10" customFormat="1" ht="25.92" customHeight="1">
      <c r="B342" s="210"/>
      <c r="C342" s="211"/>
      <c r="D342" s="212" t="s">
        <v>75</v>
      </c>
      <c r="E342" s="213" t="s">
        <v>434</v>
      </c>
      <c r="F342" s="213" t="s">
        <v>435</v>
      </c>
      <c r="G342" s="211"/>
      <c r="H342" s="211"/>
      <c r="I342" s="214"/>
      <c r="J342" s="215">
        <f>BK342</f>
        <v>0</v>
      </c>
      <c r="K342" s="211"/>
      <c r="L342" s="216"/>
      <c r="M342" s="217"/>
      <c r="N342" s="218"/>
      <c r="O342" s="218"/>
      <c r="P342" s="219">
        <f>SUM(P343:P349)</f>
        <v>0</v>
      </c>
      <c r="Q342" s="218"/>
      <c r="R342" s="219">
        <f>SUM(R343:R349)</f>
        <v>0.46176999999999996</v>
      </c>
      <c r="S342" s="218"/>
      <c r="T342" s="220">
        <f>SUM(T343:T349)</f>
        <v>0</v>
      </c>
      <c r="AR342" s="221" t="s">
        <v>83</v>
      </c>
      <c r="AT342" s="222" t="s">
        <v>75</v>
      </c>
      <c r="AU342" s="222" t="s">
        <v>76</v>
      </c>
      <c r="AY342" s="221" t="s">
        <v>138</v>
      </c>
      <c r="BK342" s="223">
        <f>SUM(BK343:BK349)</f>
        <v>0</v>
      </c>
    </row>
    <row r="343" s="1" customFormat="1" ht="24" customHeight="1">
      <c r="B343" s="36"/>
      <c r="C343" s="224" t="s">
        <v>436</v>
      </c>
      <c r="D343" s="224" t="s">
        <v>139</v>
      </c>
      <c r="E343" s="225" t="s">
        <v>437</v>
      </c>
      <c r="F343" s="226" t="s">
        <v>438</v>
      </c>
      <c r="G343" s="227" t="s">
        <v>299</v>
      </c>
      <c r="H343" s="228">
        <v>757</v>
      </c>
      <c r="I343" s="229"/>
      <c r="J343" s="230">
        <f>ROUND(I343*H343,2)</f>
        <v>0</v>
      </c>
      <c r="K343" s="226" t="s">
        <v>143</v>
      </c>
      <c r="L343" s="41"/>
      <c r="M343" s="231" t="s">
        <v>1</v>
      </c>
      <c r="N343" s="232" t="s">
        <v>41</v>
      </c>
      <c r="O343" s="84"/>
      <c r="P343" s="233">
        <f>O343*H343</f>
        <v>0</v>
      </c>
      <c r="Q343" s="233">
        <v>0.00060999999999999997</v>
      </c>
      <c r="R343" s="233">
        <f>Q343*H343</f>
        <v>0.46176999999999996</v>
      </c>
      <c r="S343" s="233">
        <v>0</v>
      </c>
      <c r="T343" s="234">
        <f>S343*H343</f>
        <v>0</v>
      </c>
      <c r="AR343" s="235" t="s">
        <v>144</v>
      </c>
      <c r="AT343" s="235" t="s">
        <v>139</v>
      </c>
      <c r="AU343" s="235" t="s">
        <v>83</v>
      </c>
      <c r="AY343" s="15" t="s">
        <v>138</v>
      </c>
      <c r="BE343" s="236">
        <f>IF(N343="základní",J343,0)</f>
        <v>0</v>
      </c>
      <c r="BF343" s="236">
        <f>IF(N343="snížená",J343,0)</f>
        <v>0</v>
      </c>
      <c r="BG343" s="236">
        <f>IF(N343="zákl. přenesená",J343,0)</f>
        <v>0</v>
      </c>
      <c r="BH343" s="236">
        <f>IF(N343="sníž. přenesená",J343,0)</f>
        <v>0</v>
      </c>
      <c r="BI343" s="236">
        <f>IF(N343="nulová",J343,0)</f>
        <v>0</v>
      </c>
      <c r="BJ343" s="15" t="s">
        <v>83</v>
      </c>
      <c r="BK343" s="236">
        <f>ROUND(I343*H343,2)</f>
        <v>0</v>
      </c>
      <c r="BL343" s="15" t="s">
        <v>144</v>
      </c>
      <c r="BM343" s="235" t="s">
        <v>439</v>
      </c>
    </row>
    <row r="344" s="1" customFormat="1">
      <c r="B344" s="36"/>
      <c r="C344" s="37"/>
      <c r="D344" s="237" t="s">
        <v>146</v>
      </c>
      <c r="E344" s="37"/>
      <c r="F344" s="238" t="s">
        <v>440</v>
      </c>
      <c r="G344" s="37"/>
      <c r="H344" s="37"/>
      <c r="I344" s="149"/>
      <c r="J344" s="37"/>
      <c r="K344" s="37"/>
      <c r="L344" s="41"/>
      <c r="M344" s="239"/>
      <c r="N344" s="84"/>
      <c r="O344" s="84"/>
      <c r="P344" s="84"/>
      <c r="Q344" s="84"/>
      <c r="R344" s="84"/>
      <c r="S344" s="84"/>
      <c r="T344" s="85"/>
      <c r="AT344" s="15" t="s">
        <v>146</v>
      </c>
      <c r="AU344" s="15" t="s">
        <v>83</v>
      </c>
    </row>
    <row r="345" s="1" customFormat="1" ht="16.5" customHeight="1">
      <c r="B345" s="36"/>
      <c r="C345" s="224" t="s">
        <v>441</v>
      </c>
      <c r="D345" s="224" t="s">
        <v>139</v>
      </c>
      <c r="E345" s="225" t="s">
        <v>442</v>
      </c>
      <c r="F345" s="226" t="s">
        <v>443</v>
      </c>
      <c r="G345" s="227" t="s">
        <v>299</v>
      </c>
      <c r="H345" s="228">
        <v>757</v>
      </c>
      <c r="I345" s="229"/>
      <c r="J345" s="230">
        <f>ROUND(I345*H345,2)</f>
        <v>0</v>
      </c>
      <c r="K345" s="226" t="s">
        <v>143</v>
      </c>
      <c r="L345" s="41"/>
      <c r="M345" s="231" t="s">
        <v>1</v>
      </c>
      <c r="N345" s="232" t="s">
        <v>41</v>
      </c>
      <c r="O345" s="84"/>
      <c r="P345" s="233">
        <f>O345*H345</f>
        <v>0</v>
      </c>
      <c r="Q345" s="233">
        <v>0</v>
      </c>
      <c r="R345" s="233">
        <f>Q345*H345</f>
        <v>0</v>
      </c>
      <c r="S345" s="233">
        <v>0</v>
      </c>
      <c r="T345" s="234">
        <f>S345*H345</f>
        <v>0</v>
      </c>
      <c r="AR345" s="235" t="s">
        <v>144</v>
      </c>
      <c r="AT345" s="235" t="s">
        <v>139</v>
      </c>
      <c r="AU345" s="235" t="s">
        <v>83</v>
      </c>
      <c r="AY345" s="15" t="s">
        <v>138</v>
      </c>
      <c r="BE345" s="236">
        <f>IF(N345="základní",J345,0)</f>
        <v>0</v>
      </c>
      <c r="BF345" s="236">
        <f>IF(N345="snížená",J345,0)</f>
        <v>0</v>
      </c>
      <c r="BG345" s="236">
        <f>IF(N345="zákl. přenesená",J345,0)</f>
        <v>0</v>
      </c>
      <c r="BH345" s="236">
        <f>IF(N345="sníž. přenesená",J345,0)</f>
        <v>0</v>
      </c>
      <c r="BI345" s="236">
        <f>IF(N345="nulová",J345,0)</f>
        <v>0</v>
      </c>
      <c r="BJ345" s="15" t="s">
        <v>83</v>
      </c>
      <c r="BK345" s="236">
        <f>ROUND(I345*H345,2)</f>
        <v>0</v>
      </c>
      <c r="BL345" s="15" t="s">
        <v>144</v>
      </c>
      <c r="BM345" s="235" t="s">
        <v>444</v>
      </c>
    </row>
    <row r="346" s="1" customFormat="1">
      <c r="B346" s="36"/>
      <c r="C346" s="37"/>
      <c r="D346" s="237" t="s">
        <v>146</v>
      </c>
      <c r="E346" s="37"/>
      <c r="F346" s="238" t="s">
        <v>445</v>
      </c>
      <c r="G346" s="37"/>
      <c r="H346" s="37"/>
      <c r="I346" s="149"/>
      <c r="J346" s="37"/>
      <c r="K346" s="37"/>
      <c r="L346" s="41"/>
      <c r="M346" s="239"/>
      <c r="N346" s="84"/>
      <c r="O346" s="84"/>
      <c r="P346" s="84"/>
      <c r="Q346" s="84"/>
      <c r="R346" s="84"/>
      <c r="S346" s="84"/>
      <c r="T346" s="85"/>
      <c r="AT346" s="15" t="s">
        <v>146</v>
      </c>
      <c r="AU346" s="15" t="s">
        <v>83</v>
      </c>
    </row>
    <row r="347" s="11" customFormat="1">
      <c r="B347" s="240"/>
      <c r="C347" s="241"/>
      <c r="D347" s="237" t="s">
        <v>148</v>
      </c>
      <c r="E347" s="242" t="s">
        <v>1</v>
      </c>
      <c r="F347" s="243" t="s">
        <v>172</v>
      </c>
      <c r="G347" s="241"/>
      <c r="H347" s="242" t="s">
        <v>1</v>
      </c>
      <c r="I347" s="244"/>
      <c r="J347" s="241"/>
      <c r="K347" s="241"/>
      <c r="L347" s="245"/>
      <c r="M347" s="246"/>
      <c r="N347" s="247"/>
      <c r="O347" s="247"/>
      <c r="P347" s="247"/>
      <c r="Q347" s="247"/>
      <c r="R347" s="247"/>
      <c r="S347" s="247"/>
      <c r="T347" s="248"/>
      <c r="AT347" s="249" t="s">
        <v>148</v>
      </c>
      <c r="AU347" s="249" t="s">
        <v>83</v>
      </c>
      <c r="AV347" s="11" t="s">
        <v>83</v>
      </c>
      <c r="AW347" s="11" t="s">
        <v>32</v>
      </c>
      <c r="AX347" s="11" t="s">
        <v>76</v>
      </c>
      <c r="AY347" s="249" t="s">
        <v>138</v>
      </c>
    </row>
    <row r="348" s="11" customFormat="1">
      <c r="B348" s="240"/>
      <c r="C348" s="241"/>
      <c r="D348" s="237" t="s">
        <v>148</v>
      </c>
      <c r="E348" s="242" t="s">
        <v>1</v>
      </c>
      <c r="F348" s="243" t="s">
        <v>163</v>
      </c>
      <c r="G348" s="241"/>
      <c r="H348" s="242" t="s">
        <v>1</v>
      </c>
      <c r="I348" s="244"/>
      <c r="J348" s="241"/>
      <c r="K348" s="241"/>
      <c r="L348" s="245"/>
      <c r="M348" s="246"/>
      <c r="N348" s="247"/>
      <c r="O348" s="247"/>
      <c r="P348" s="247"/>
      <c r="Q348" s="247"/>
      <c r="R348" s="247"/>
      <c r="S348" s="247"/>
      <c r="T348" s="248"/>
      <c r="AT348" s="249" t="s">
        <v>148</v>
      </c>
      <c r="AU348" s="249" t="s">
        <v>83</v>
      </c>
      <c r="AV348" s="11" t="s">
        <v>83</v>
      </c>
      <c r="AW348" s="11" t="s">
        <v>32</v>
      </c>
      <c r="AX348" s="11" t="s">
        <v>76</v>
      </c>
      <c r="AY348" s="249" t="s">
        <v>138</v>
      </c>
    </row>
    <row r="349" s="12" customFormat="1">
      <c r="B349" s="250"/>
      <c r="C349" s="251"/>
      <c r="D349" s="237" t="s">
        <v>148</v>
      </c>
      <c r="E349" s="252" t="s">
        <v>1</v>
      </c>
      <c r="F349" s="253" t="s">
        <v>446</v>
      </c>
      <c r="G349" s="251"/>
      <c r="H349" s="254">
        <v>757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AT349" s="260" t="s">
        <v>148</v>
      </c>
      <c r="AU349" s="260" t="s">
        <v>83</v>
      </c>
      <c r="AV349" s="12" t="s">
        <v>85</v>
      </c>
      <c r="AW349" s="12" t="s">
        <v>32</v>
      </c>
      <c r="AX349" s="12" t="s">
        <v>76</v>
      </c>
      <c r="AY349" s="260" t="s">
        <v>138</v>
      </c>
    </row>
    <row r="350" s="10" customFormat="1" ht="25.92" customHeight="1">
      <c r="B350" s="210"/>
      <c r="C350" s="211"/>
      <c r="D350" s="212" t="s">
        <v>75</v>
      </c>
      <c r="E350" s="213" t="s">
        <v>447</v>
      </c>
      <c r="F350" s="213" t="s">
        <v>448</v>
      </c>
      <c r="G350" s="211"/>
      <c r="H350" s="211"/>
      <c r="I350" s="214"/>
      <c r="J350" s="215">
        <f>BK350</f>
        <v>0</v>
      </c>
      <c r="K350" s="211"/>
      <c r="L350" s="216"/>
      <c r="M350" s="217"/>
      <c r="N350" s="218"/>
      <c r="O350" s="218"/>
      <c r="P350" s="219">
        <f>SUM(P351:P352)</f>
        <v>0</v>
      </c>
      <c r="Q350" s="218"/>
      <c r="R350" s="219">
        <f>SUM(R351:R352)</f>
        <v>0</v>
      </c>
      <c r="S350" s="218"/>
      <c r="T350" s="220">
        <f>SUM(T351:T352)</f>
        <v>0</v>
      </c>
      <c r="AR350" s="221" t="s">
        <v>83</v>
      </c>
      <c r="AT350" s="222" t="s">
        <v>75</v>
      </c>
      <c r="AU350" s="222" t="s">
        <v>76</v>
      </c>
      <c r="AY350" s="221" t="s">
        <v>138</v>
      </c>
      <c r="BK350" s="223">
        <f>SUM(BK351:BK352)</f>
        <v>0</v>
      </c>
    </row>
    <row r="351" s="1" customFormat="1" ht="24" customHeight="1">
      <c r="B351" s="36"/>
      <c r="C351" s="224" t="s">
        <v>449</v>
      </c>
      <c r="D351" s="224" t="s">
        <v>139</v>
      </c>
      <c r="E351" s="225" t="s">
        <v>450</v>
      </c>
      <c r="F351" s="226" t="s">
        <v>451</v>
      </c>
      <c r="G351" s="227" t="s">
        <v>264</v>
      </c>
      <c r="H351" s="228">
        <v>70.950000000000003</v>
      </c>
      <c r="I351" s="229"/>
      <c r="J351" s="230">
        <f>ROUND(I351*H351,2)</f>
        <v>0</v>
      </c>
      <c r="K351" s="226" t="s">
        <v>143</v>
      </c>
      <c r="L351" s="41"/>
      <c r="M351" s="231" t="s">
        <v>1</v>
      </c>
      <c r="N351" s="232" t="s">
        <v>41</v>
      </c>
      <c r="O351" s="84"/>
      <c r="P351" s="233">
        <f>O351*H351</f>
        <v>0</v>
      </c>
      <c r="Q351" s="233">
        <v>0</v>
      </c>
      <c r="R351" s="233">
        <f>Q351*H351</f>
        <v>0</v>
      </c>
      <c r="S351" s="233">
        <v>0</v>
      </c>
      <c r="T351" s="234">
        <f>S351*H351</f>
        <v>0</v>
      </c>
      <c r="AR351" s="235" t="s">
        <v>144</v>
      </c>
      <c r="AT351" s="235" t="s">
        <v>139</v>
      </c>
      <c r="AU351" s="235" t="s">
        <v>83</v>
      </c>
      <c r="AY351" s="15" t="s">
        <v>138</v>
      </c>
      <c r="BE351" s="236">
        <f>IF(N351="základní",J351,0)</f>
        <v>0</v>
      </c>
      <c r="BF351" s="236">
        <f>IF(N351="snížená",J351,0)</f>
        <v>0</v>
      </c>
      <c r="BG351" s="236">
        <f>IF(N351="zákl. přenesená",J351,0)</f>
        <v>0</v>
      </c>
      <c r="BH351" s="236">
        <f>IF(N351="sníž. přenesená",J351,0)</f>
        <v>0</v>
      </c>
      <c r="BI351" s="236">
        <f>IF(N351="nulová",J351,0)</f>
        <v>0</v>
      </c>
      <c r="BJ351" s="15" t="s">
        <v>83</v>
      </c>
      <c r="BK351" s="236">
        <f>ROUND(I351*H351,2)</f>
        <v>0</v>
      </c>
      <c r="BL351" s="15" t="s">
        <v>144</v>
      </c>
      <c r="BM351" s="235" t="s">
        <v>452</v>
      </c>
    </row>
    <row r="352" s="1" customFormat="1">
      <c r="B352" s="36"/>
      <c r="C352" s="37"/>
      <c r="D352" s="237" t="s">
        <v>146</v>
      </c>
      <c r="E352" s="37"/>
      <c r="F352" s="238" t="s">
        <v>453</v>
      </c>
      <c r="G352" s="37"/>
      <c r="H352" s="37"/>
      <c r="I352" s="149"/>
      <c r="J352" s="37"/>
      <c r="K352" s="37"/>
      <c r="L352" s="41"/>
      <c r="M352" s="239"/>
      <c r="N352" s="84"/>
      <c r="O352" s="84"/>
      <c r="P352" s="84"/>
      <c r="Q352" s="84"/>
      <c r="R352" s="84"/>
      <c r="S352" s="84"/>
      <c r="T352" s="85"/>
      <c r="AT352" s="15" t="s">
        <v>146</v>
      </c>
      <c r="AU352" s="15" t="s">
        <v>83</v>
      </c>
    </row>
    <row r="353" s="10" customFormat="1" ht="25.92" customHeight="1">
      <c r="B353" s="210"/>
      <c r="C353" s="211"/>
      <c r="D353" s="212" t="s">
        <v>75</v>
      </c>
      <c r="E353" s="213" t="s">
        <v>454</v>
      </c>
      <c r="F353" s="213" t="s">
        <v>455</v>
      </c>
      <c r="G353" s="211"/>
      <c r="H353" s="211"/>
      <c r="I353" s="214"/>
      <c r="J353" s="215">
        <f>BK353</f>
        <v>0</v>
      </c>
      <c r="K353" s="211"/>
      <c r="L353" s="216"/>
      <c r="M353" s="217"/>
      <c r="N353" s="218"/>
      <c r="O353" s="218"/>
      <c r="P353" s="219">
        <f>SUM(P354:P362)</f>
        <v>0</v>
      </c>
      <c r="Q353" s="218"/>
      <c r="R353" s="219">
        <f>SUM(R354:R362)</f>
        <v>0</v>
      </c>
      <c r="S353" s="218"/>
      <c r="T353" s="220">
        <f>SUM(T354:T362)</f>
        <v>0</v>
      </c>
      <c r="AR353" s="221" t="s">
        <v>83</v>
      </c>
      <c r="AT353" s="222" t="s">
        <v>75</v>
      </c>
      <c r="AU353" s="222" t="s">
        <v>76</v>
      </c>
      <c r="AY353" s="221" t="s">
        <v>138</v>
      </c>
      <c r="BK353" s="223">
        <f>SUM(BK354:BK362)</f>
        <v>0</v>
      </c>
    </row>
    <row r="354" s="1" customFormat="1" ht="16.5" customHeight="1">
      <c r="B354" s="36"/>
      <c r="C354" s="224" t="s">
        <v>456</v>
      </c>
      <c r="D354" s="224" t="s">
        <v>139</v>
      </c>
      <c r="E354" s="225" t="s">
        <v>457</v>
      </c>
      <c r="F354" s="226" t="s">
        <v>458</v>
      </c>
      <c r="G354" s="227" t="s">
        <v>264</v>
      </c>
      <c r="H354" s="228">
        <v>207.791</v>
      </c>
      <c r="I354" s="229"/>
      <c r="J354" s="230">
        <f>ROUND(I354*H354,2)</f>
        <v>0</v>
      </c>
      <c r="K354" s="226" t="s">
        <v>143</v>
      </c>
      <c r="L354" s="41"/>
      <c r="M354" s="231" t="s">
        <v>1</v>
      </c>
      <c r="N354" s="232" t="s">
        <v>41</v>
      </c>
      <c r="O354" s="84"/>
      <c r="P354" s="233">
        <f>O354*H354</f>
        <v>0</v>
      </c>
      <c r="Q354" s="233">
        <v>0</v>
      </c>
      <c r="R354" s="233">
        <f>Q354*H354</f>
        <v>0</v>
      </c>
      <c r="S354" s="233">
        <v>0</v>
      </c>
      <c r="T354" s="234">
        <f>S354*H354</f>
        <v>0</v>
      </c>
      <c r="AR354" s="235" t="s">
        <v>144</v>
      </c>
      <c r="AT354" s="235" t="s">
        <v>139</v>
      </c>
      <c r="AU354" s="235" t="s">
        <v>83</v>
      </c>
      <c r="AY354" s="15" t="s">
        <v>138</v>
      </c>
      <c r="BE354" s="236">
        <f>IF(N354="základní",J354,0)</f>
        <v>0</v>
      </c>
      <c r="BF354" s="236">
        <f>IF(N354="snížená",J354,0)</f>
        <v>0</v>
      </c>
      <c r="BG354" s="236">
        <f>IF(N354="zákl. přenesená",J354,0)</f>
        <v>0</v>
      </c>
      <c r="BH354" s="236">
        <f>IF(N354="sníž. přenesená",J354,0)</f>
        <v>0</v>
      </c>
      <c r="BI354" s="236">
        <f>IF(N354="nulová",J354,0)</f>
        <v>0</v>
      </c>
      <c r="BJ354" s="15" t="s">
        <v>83</v>
      </c>
      <c r="BK354" s="236">
        <f>ROUND(I354*H354,2)</f>
        <v>0</v>
      </c>
      <c r="BL354" s="15" t="s">
        <v>144</v>
      </c>
      <c r="BM354" s="235" t="s">
        <v>459</v>
      </c>
    </row>
    <row r="355" s="1" customFormat="1">
      <c r="B355" s="36"/>
      <c r="C355" s="37"/>
      <c r="D355" s="237" t="s">
        <v>146</v>
      </c>
      <c r="E355" s="37"/>
      <c r="F355" s="238" t="s">
        <v>460</v>
      </c>
      <c r="G355" s="37"/>
      <c r="H355" s="37"/>
      <c r="I355" s="149"/>
      <c r="J355" s="37"/>
      <c r="K355" s="37"/>
      <c r="L355" s="41"/>
      <c r="M355" s="239"/>
      <c r="N355" s="84"/>
      <c r="O355" s="84"/>
      <c r="P355" s="84"/>
      <c r="Q355" s="84"/>
      <c r="R355" s="84"/>
      <c r="S355" s="84"/>
      <c r="T355" s="85"/>
      <c r="AT355" s="15" t="s">
        <v>146</v>
      </c>
      <c r="AU355" s="15" t="s">
        <v>83</v>
      </c>
    </row>
    <row r="356" s="1" customFormat="1" ht="24" customHeight="1">
      <c r="B356" s="36"/>
      <c r="C356" s="224" t="s">
        <v>461</v>
      </c>
      <c r="D356" s="224" t="s">
        <v>139</v>
      </c>
      <c r="E356" s="225" t="s">
        <v>462</v>
      </c>
      <c r="F356" s="226" t="s">
        <v>463</v>
      </c>
      <c r="G356" s="227" t="s">
        <v>264</v>
      </c>
      <c r="H356" s="228">
        <v>1870.1189999999999</v>
      </c>
      <c r="I356" s="229"/>
      <c r="J356" s="230">
        <f>ROUND(I356*H356,2)</f>
        <v>0</v>
      </c>
      <c r="K356" s="226" t="s">
        <v>143</v>
      </c>
      <c r="L356" s="41"/>
      <c r="M356" s="231" t="s">
        <v>1</v>
      </c>
      <c r="N356" s="232" t="s">
        <v>41</v>
      </c>
      <c r="O356" s="84"/>
      <c r="P356" s="233">
        <f>O356*H356</f>
        <v>0</v>
      </c>
      <c r="Q356" s="233">
        <v>0</v>
      </c>
      <c r="R356" s="233">
        <f>Q356*H356</f>
        <v>0</v>
      </c>
      <c r="S356" s="233">
        <v>0</v>
      </c>
      <c r="T356" s="234">
        <f>S356*H356</f>
        <v>0</v>
      </c>
      <c r="AR356" s="235" t="s">
        <v>144</v>
      </c>
      <c r="AT356" s="235" t="s">
        <v>139</v>
      </c>
      <c r="AU356" s="235" t="s">
        <v>83</v>
      </c>
      <c r="AY356" s="15" t="s">
        <v>138</v>
      </c>
      <c r="BE356" s="236">
        <f>IF(N356="základní",J356,0)</f>
        <v>0</v>
      </c>
      <c r="BF356" s="236">
        <f>IF(N356="snížená",J356,0)</f>
        <v>0</v>
      </c>
      <c r="BG356" s="236">
        <f>IF(N356="zákl. přenesená",J356,0)</f>
        <v>0</v>
      </c>
      <c r="BH356" s="236">
        <f>IF(N356="sníž. přenesená",J356,0)</f>
        <v>0</v>
      </c>
      <c r="BI356" s="236">
        <f>IF(N356="nulová",J356,0)</f>
        <v>0</v>
      </c>
      <c r="BJ356" s="15" t="s">
        <v>83</v>
      </c>
      <c r="BK356" s="236">
        <f>ROUND(I356*H356,2)</f>
        <v>0</v>
      </c>
      <c r="BL356" s="15" t="s">
        <v>144</v>
      </c>
      <c r="BM356" s="235" t="s">
        <v>464</v>
      </c>
    </row>
    <row r="357" s="1" customFormat="1">
      <c r="B357" s="36"/>
      <c r="C357" s="37"/>
      <c r="D357" s="237" t="s">
        <v>146</v>
      </c>
      <c r="E357" s="37"/>
      <c r="F357" s="238" t="s">
        <v>465</v>
      </c>
      <c r="G357" s="37"/>
      <c r="H357" s="37"/>
      <c r="I357" s="149"/>
      <c r="J357" s="37"/>
      <c r="K357" s="37"/>
      <c r="L357" s="41"/>
      <c r="M357" s="239"/>
      <c r="N357" s="84"/>
      <c r="O357" s="84"/>
      <c r="P357" s="84"/>
      <c r="Q357" s="84"/>
      <c r="R357" s="84"/>
      <c r="S357" s="84"/>
      <c r="T357" s="85"/>
      <c r="AT357" s="15" t="s">
        <v>146</v>
      </c>
      <c r="AU357" s="15" t="s">
        <v>83</v>
      </c>
    </row>
    <row r="358" s="12" customFormat="1">
      <c r="B358" s="250"/>
      <c r="C358" s="251"/>
      <c r="D358" s="237" t="s">
        <v>148</v>
      </c>
      <c r="E358" s="251"/>
      <c r="F358" s="253" t="s">
        <v>466</v>
      </c>
      <c r="G358" s="251"/>
      <c r="H358" s="254">
        <v>1870.1189999999999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AT358" s="260" t="s">
        <v>148</v>
      </c>
      <c r="AU358" s="260" t="s">
        <v>83</v>
      </c>
      <c r="AV358" s="12" t="s">
        <v>85</v>
      </c>
      <c r="AW358" s="12" t="s">
        <v>4</v>
      </c>
      <c r="AX358" s="12" t="s">
        <v>83</v>
      </c>
      <c r="AY358" s="260" t="s">
        <v>138</v>
      </c>
    </row>
    <row r="359" s="1" customFormat="1" ht="24" customHeight="1">
      <c r="B359" s="36"/>
      <c r="C359" s="224" t="s">
        <v>467</v>
      </c>
      <c r="D359" s="224" t="s">
        <v>139</v>
      </c>
      <c r="E359" s="225" t="s">
        <v>468</v>
      </c>
      <c r="F359" s="226" t="s">
        <v>469</v>
      </c>
      <c r="G359" s="227" t="s">
        <v>264</v>
      </c>
      <c r="H359" s="228">
        <v>207.791</v>
      </c>
      <c r="I359" s="229"/>
      <c r="J359" s="230">
        <f>ROUND(I359*H359,2)</f>
        <v>0</v>
      </c>
      <c r="K359" s="226" t="s">
        <v>143</v>
      </c>
      <c r="L359" s="41"/>
      <c r="M359" s="231" t="s">
        <v>1</v>
      </c>
      <c r="N359" s="232" t="s">
        <v>41</v>
      </c>
      <c r="O359" s="84"/>
      <c r="P359" s="233">
        <f>O359*H359</f>
        <v>0</v>
      </c>
      <c r="Q359" s="233">
        <v>0</v>
      </c>
      <c r="R359" s="233">
        <f>Q359*H359</f>
        <v>0</v>
      </c>
      <c r="S359" s="233">
        <v>0</v>
      </c>
      <c r="T359" s="234">
        <f>S359*H359</f>
        <v>0</v>
      </c>
      <c r="AR359" s="235" t="s">
        <v>144</v>
      </c>
      <c r="AT359" s="235" t="s">
        <v>139</v>
      </c>
      <c r="AU359" s="235" t="s">
        <v>83</v>
      </c>
      <c r="AY359" s="15" t="s">
        <v>138</v>
      </c>
      <c r="BE359" s="236">
        <f>IF(N359="základní",J359,0)</f>
        <v>0</v>
      </c>
      <c r="BF359" s="236">
        <f>IF(N359="snížená",J359,0)</f>
        <v>0</v>
      </c>
      <c r="BG359" s="236">
        <f>IF(N359="zákl. přenesená",J359,0)</f>
        <v>0</v>
      </c>
      <c r="BH359" s="236">
        <f>IF(N359="sníž. přenesená",J359,0)</f>
        <v>0</v>
      </c>
      <c r="BI359" s="236">
        <f>IF(N359="nulová",J359,0)</f>
        <v>0</v>
      </c>
      <c r="BJ359" s="15" t="s">
        <v>83</v>
      </c>
      <c r="BK359" s="236">
        <f>ROUND(I359*H359,2)</f>
        <v>0</v>
      </c>
      <c r="BL359" s="15" t="s">
        <v>144</v>
      </c>
      <c r="BM359" s="235" t="s">
        <v>470</v>
      </c>
    </row>
    <row r="360" s="1" customFormat="1">
      <c r="B360" s="36"/>
      <c r="C360" s="37"/>
      <c r="D360" s="237" t="s">
        <v>146</v>
      </c>
      <c r="E360" s="37"/>
      <c r="F360" s="238" t="s">
        <v>471</v>
      </c>
      <c r="G360" s="37"/>
      <c r="H360" s="37"/>
      <c r="I360" s="149"/>
      <c r="J360" s="37"/>
      <c r="K360" s="37"/>
      <c r="L360" s="41"/>
      <c r="M360" s="239"/>
      <c r="N360" s="84"/>
      <c r="O360" s="84"/>
      <c r="P360" s="84"/>
      <c r="Q360" s="84"/>
      <c r="R360" s="84"/>
      <c r="S360" s="84"/>
      <c r="T360" s="85"/>
      <c r="AT360" s="15" t="s">
        <v>146</v>
      </c>
      <c r="AU360" s="15" t="s">
        <v>83</v>
      </c>
    </row>
    <row r="361" s="1" customFormat="1" ht="24" customHeight="1">
      <c r="B361" s="36"/>
      <c r="C361" s="224" t="s">
        <v>472</v>
      </c>
      <c r="D361" s="224" t="s">
        <v>139</v>
      </c>
      <c r="E361" s="225" t="s">
        <v>473</v>
      </c>
      <c r="F361" s="226" t="s">
        <v>474</v>
      </c>
      <c r="G361" s="227" t="s">
        <v>264</v>
      </c>
      <c r="H361" s="228">
        <v>207.791</v>
      </c>
      <c r="I361" s="229"/>
      <c r="J361" s="230">
        <f>ROUND(I361*H361,2)</f>
        <v>0</v>
      </c>
      <c r="K361" s="226" t="s">
        <v>143</v>
      </c>
      <c r="L361" s="41"/>
      <c r="M361" s="231" t="s">
        <v>1</v>
      </c>
      <c r="N361" s="232" t="s">
        <v>41</v>
      </c>
      <c r="O361" s="84"/>
      <c r="P361" s="233">
        <f>O361*H361</f>
        <v>0</v>
      </c>
      <c r="Q361" s="233">
        <v>0</v>
      </c>
      <c r="R361" s="233">
        <f>Q361*H361</f>
        <v>0</v>
      </c>
      <c r="S361" s="233">
        <v>0</v>
      </c>
      <c r="T361" s="234">
        <f>S361*H361</f>
        <v>0</v>
      </c>
      <c r="AR361" s="235" t="s">
        <v>144</v>
      </c>
      <c r="AT361" s="235" t="s">
        <v>139</v>
      </c>
      <c r="AU361" s="235" t="s">
        <v>83</v>
      </c>
      <c r="AY361" s="15" t="s">
        <v>138</v>
      </c>
      <c r="BE361" s="236">
        <f>IF(N361="základní",J361,0)</f>
        <v>0</v>
      </c>
      <c r="BF361" s="236">
        <f>IF(N361="snížená",J361,0)</f>
        <v>0</v>
      </c>
      <c r="BG361" s="236">
        <f>IF(N361="zákl. přenesená",J361,0)</f>
        <v>0</v>
      </c>
      <c r="BH361" s="236">
        <f>IF(N361="sníž. přenesená",J361,0)</f>
        <v>0</v>
      </c>
      <c r="BI361" s="236">
        <f>IF(N361="nulová",J361,0)</f>
        <v>0</v>
      </c>
      <c r="BJ361" s="15" t="s">
        <v>83</v>
      </c>
      <c r="BK361" s="236">
        <f>ROUND(I361*H361,2)</f>
        <v>0</v>
      </c>
      <c r="BL361" s="15" t="s">
        <v>144</v>
      </c>
      <c r="BM361" s="235" t="s">
        <v>475</v>
      </c>
    </row>
    <row r="362" s="1" customFormat="1">
      <c r="B362" s="36"/>
      <c r="C362" s="37"/>
      <c r="D362" s="237" t="s">
        <v>146</v>
      </c>
      <c r="E362" s="37"/>
      <c r="F362" s="238" t="s">
        <v>476</v>
      </c>
      <c r="G362" s="37"/>
      <c r="H362" s="37"/>
      <c r="I362" s="149"/>
      <c r="J362" s="37"/>
      <c r="K362" s="37"/>
      <c r="L362" s="41"/>
      <c r="M362" s="272"/>
      <c r="N362" s="273"/>
      <c r="O362" s="273"/>
      <c r="P362" s="273"/>
      <c r="Q362" s="273"/>
      <c r="R362" s="273"/>
      <c r="S362" s="273"/>
      <c r="T362" s="274"/>
      <c r="AT362" s="15" t="s">
        <v>146</v>
      </c>
      <c r="AU362" s="15" t="s">
        <v>83</v>
      </c>
    </row>
    <row r="363" s="1" customFormat="1" ht="6.96" customHeight="1">
      <c r="B363" s="59"/>
      <c r="C363" s="60"/>
      <c r="D363" s="60"/>
      <c r="E363" s="60"/>
      <c r="F363" s="60"/>
      <c r="G363" s="60"/>
      <c r="H363" s="60"/>
      <c r="I363" s="181"/>
      <c r="J363" s="60"/>
      <c r="K363" s="60"/>
      <c r="L363" s="41"/>
    </row>
  </sheetData>
  <sheetProtection sheet="1" autoFilter="0" formatColumns="0" formatRows="0" objects="1" scenarios="1" spinCount="100000" saltValue="qfLXz+WrF3/9tNj6f4DAS7Op7iuM+OIv+NU4yxpmNWohglK0BM1hKr++58hAIEtNEg5g1xQZbmUDuI38T4KI3Q==" hashValue="7jTLdrYybcDPbAkQZuM8BveoWynpZRo/UFmeZeYwBc94nFJHmtMcb1xjNjpfnHA1T8Jkvjdw3/CV8QNsE/0zow==" algorithmName="SHA-512" password="CC35"/>
  <autoFilter ref="C134:K36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1:H121"/>
    <mergeCell ref="E125:H125"/>
    <mergeCell ref="E123:H123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97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85</v>
      </c>
    </row>
    <row r="4" ht="24.96" customHeight="1">
      <c r="B4" s="18"/>
      <c r="D4" s="144" t="s">
        <v>101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stavby'!K6</f>
        <v>Odvedení splaškových vod z lokality Krnov - Ježník- 3. část</v>
      </c>
      <c r="F7" s="146"/>
      <c r="G7" s="146"/>
      <c r="H7" s="146"/>
      <c r="L7" s="18"/>
    </row>
    <row r="8" ht="12" customHeight="1">
      <c r="B8" s="18"/>
      <c r="D8" s="146" t="s">
        <v>102</v>
      </c>
      <c r="L8" s="18"/>
    </row>
    <row r="9" s="1" customFormat="1" ht="16.5" customHeight="1">
      <c r="B9" s="41"/>
      <c r="E9" s="147" t="s">
        <v>103</v>
      </c>
      <c r="F9" s="1"/>
      <c r="G9" s="1"/>
      <c r="H9" s="1"/>
      <c r="I9" s="149"/>
      <c r="L9" s="41"/>
    </row>
    <row r="10" s="1" customFormat="1" ht="12" customHeight="1">
      <c r="B10" s="41"/>
      <c r="D10" s="146" t="s">
        <v>104</v>
      </c>
      <c r="I10" s="149"/>
      <c r="L10" s="41"/>
    </row>
    <row r="11" s="1" customFormat="1" ht="36.96" customHeight="1">
      <c r="B11" s="41"/>
      <c r="E11" s="150" t="s">
        <v>477</v>
      </c>
      <c r="F11" s="1"/>
      <c r="G11" s="1"/>
      <c r="H11" s="1"/>
      <c r="I11" s="149"/>
      <c r="L11" s="41"/>
    </row>
    <row r="12" s="1" customFormat="1">
      <c r="B12" s="41"/>
      <c r="I12" s="149"/>
      <c r="L12" s="41"/>
    </row>
    <row r="13" s="1" customFormat="1" ht="12" customHeight="1">
      <c r="B13" s="41"/>
      <c r="D13" s="146" t="s">
        <v>18</v>
      </c>
      <c r="F13" s="134" t="s">
        <v>1</v>
      </c>
      <c r="I13" s="151" t="s">
        <v>19</v>
      </c>
      <c r="J13" s="134" t="s">
        <v>1</v>
      </c>
      <c r="L13" s="41"/>
    </row>
    <row r="14" s="1" customFormat="1" ht="12" customHeight="1">
      <c r="B14" s="41"/>
      <c r="D14" s="146" t="s">
        <v>20</v>
      </c>
      <c r="F14" s="134" t="s">
        <v>21</v>
      </c>
      <c r="I14" s="151" t="s">
        <v>22</v>
      </c>
      <c r="J14" s="152" t="str">
        <f>'Rekapitulace stavby'!AN8</f>
        <v>7. 11. 2019</v>
      </c>
      <c r="L14" s="41"/>
    </row>
    <row r="15" s="1" customFormat="1" ht="10.8" customHeight="1">
      <c r="B15" s="41"/>
      <c r="I15" s="149"/>
      <c r="L15" s="41"/>
    </row>
    <row r="16" s="1" customFormat="1" ht="12" customHeight="1">
      <c r="B16" s="41"/>
      <c r="D16" s="146" t="s">
        <v>24</v>
      </c>
      <c r="I16" s="151" t="s">
        <v>25</v>
      </c>
      <c r="J16" s="134" t="s">
        <v>1</v>
      </c>
      <c r="L16" s="41"/>
    </row>
    <row r="17" s="1" customFormat="1" ht="18" customHeight="1">
      <c r="B17" s="41"/>
      <c r="E17" s="134" t="s">
        <v>26</v>
      </c>
      <c r="I17" s="151" t="s">
        <v>27</v>
      </c>
      <c r="J17" s="134" t="s">
        <v>1</v>
      </c>
      <c r="L17" s="41"/>
    </row>
    <row r="18" s="1" customFormat="1" ht="6.96" customHeight="1">
      <c r="B18" s="41"/>
      <c r="I18" s="149"/>
      <c r="L18" s="41"/>
    </row>
    <row r="19" s="1" customFormat="1" ht="12" customHeight="1">
      <c r="B19" s="41"/>
      <c r="D19" s="146" t="s">
        <v>28</v>
      </c>
      <c r="I19" s="151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34"/>
      <c r="G20" s="134"/>
      <c r="H20" s="134"/>
      <c r="I20" s="151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9"/>
      <c r="L21" s="41"/>
    </row>
    <row r="22" s="1" customFormat="1" ht="12" customHeight="1">
      <c r="B22" s="41"/>
      <c r="D22" s="146" t="s">
        <v>30</v>
      </c>
      <c r="I22" s="151" t="s">
        <v>25</v>
      </c>
      <c r="J22" s="134" t="s">
        <v>1</v>
      </c>
      <c r="L22" s="41"/>
    </row>
    <row r="23" s="1" customFormat="1" ht="18" customHeight="1">
      <c r="B23" s="41"/>
      <c r="E23" s="134" t="s">
        <v>31</v>
      </c>
      <c r="I23" s="151" t="s">
        <v>27</v>
      </c>
      <c r="J23" s="134" t="s">
        <v>1</v>
      </c>
      <c r="L23" s="41"/>
    </row>
    <row r="24" s="1" customFormat="1" ht="6.96" customHeight="1">
      <c r="B24" s="41"/>
      <c r="I24" s="149"/>
      <c r="L24" s="41"/>
    </row>
    <row r="25" s="1" customFormat="1" ht="12" customHeight="1">
      <c r="B25" s="41"/>
      <c r="D25" s="146" t="s">
        <v>33</v>
      </c>
      <c r="I25" s="151" t="s">
        <v>25</v>
      </c>
      <c r="J25" s="134" t="str">
        <f>IF('Rekapitulace stavby'!AN19="","",'Rekapitulace stavby'!AN19)</f>
        <v/>
      </c>
      <c r="L25" s="41"/>
    </row>
    <row r="26" s="1" customFormat="1" ht="18" customHeight="1">
      <c r="B26" s="41"/>
      <c r="E26" s="134" t="str">
        <f>IF('Rekapitulace stavby'!E20="","",'Rekapitulace stavby'!E20)</f>
        <v xml:space="preserve"> </v>
      </c>
      <c r="I26" s="151" t="s">
        <v>27</v>
      </c>
      <c r="J26" s="134" t="str">
        <f>IF('Rekapitulace stavby'!AN20="","",'Rekapitulace stavby'!AN20)</f>
        <v/>
      </c>
      <c r="L26" s="41"/>
    </row>
    <row r="27" s="1" customFormat="1" ht="6.96" customHeight="1">
      <c r="B27" s="41"/>
      <c r="I27" s="149"/>
      <c r="L27" s="41"/>
    </row>
    <row r="28" s="1" customFormat="1" ht="12" customHeight="1">
      <c r="B28" s="41"/>
      <c r="D28" s="146" t="s">
        <v>35</v>
      </c>
      <c r="I28" s="149"/>
      <c r="L28" s="41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1"/>
      <c r="I30" s="149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6"/>
      <c r="J31" s="76"/>
      <c r="K31" s="76"/>
      <c r="L31" s="41"/>
    </row>
    <row r="32" s="1" customFormat="1" ht="25.44" customHeight="1">
      <c r="B32" s="41"/>
      <c r="D32" s="157" t="s">
        <v>36</v>
      </c>
      <c r="I32" s="149"/>
      <c r="J32" s="158">
        <f>ROUND(J121,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6"/>
      <c r="J33" s="76"/>
      <c r="K33" s="76"/>
      <c r="L33" s="41"/>
    </row>
    <row r="34" s="1" customFormat="1" ht="14.4" customHeight="1">
      <c r="B34" s="41"/>
      <c r="F34" s="159" t="s">
        <v>38</v>
      </c>
      <c r="I34" s="160" t="s">
        <v>37</v>
      </c>
      <c r="J34" s="159" t="s">
        <v>39</v>
      </c>
      <c r="L34" s="41"/>
    </row>
    <row r="35" s="1" customFormat="1" ht="14.4" customHeight="1">
      <c r="B35" s="41"/>
      <c r="D35" s="148" t="s">
        <v>40</v>
      </c>
      <c r="E35" s="146" t="s">
        <v>41</v>
      </c>
      <c r="F35" s="161">
        <f>ROUND((SUM(BE121:BE134)),  2)</f>
        <v>0</v>
      </c>
      <c r="I35" s="162">
        <v>0.20999999999999999</v>
      </c>
      <c r="J35" s="161">
        <f>ROUND(((SUM(BE121:BE134))*I35),  2)</f>
        <v>0</v>
      </c>
      <c r="L35" s="41"/>
    </row>
    <row r="36" s="1" customFormat="1" ht="14.4" customHeight="1">
      <c r="B36" s="41"/>
      <c r="E36" s="146" t="s">
        <v>42</v>
      </c>
      <c r="F36" s="161">
        <f>ROUND((SUM(BF121:BF134)),  2)</f>
        <v>0</v>
      </c>
      <c r="I36" s="162">
        <v>0.14999999999999999</v>
      </c>
      <c r="J36" s="161">
        <f>ROUND(((SUM(BF121:BF134))*I36),  2)</f>
        <v>0</v>
      </c>
      <c r="L36" s="41"/>
    </row>
    <row r="37" hidden="1" s="1" customFormat="1" ht="14.4" customHeight="1">
      <c r="B37" s="41"/>
      <c r="E37" s="146" t="s">
        <v>43</v>
      </c>
      <c r="F37" s="161">
        <f>ROUND((SUM(BG121:BG134)),  2)</f>
        <v>0</v>
      </c>
      <c r="I37" s="162">
        <v>0.20999999999999999</v>
      </c>
      <c r="J37" s="161">
        <f>0</f>
        <v>0</v>
      </c>
      <c r="L37" s="41"/>
    </row>
    <row r="38" hidden="1" s="1" customFormat="1" ht="14.4" customHeight="1">
      <c r="B38" s="41"/>
      <c r="E38" s="146" t="s">
        <v>44</v>
      </c>
      <c r="F38" s="161">
        <f>ROUND((SUM(BH121:BH134)),  2)</f>
        <v>0</v>
      </c>
      <c r="I38" s="162">
        <v>0.14999999999999999</v>
      </c>
      <c r="J38" s="161">
        <f>0</f>
        <v>0</v>
      </c>
      <c r="L38" s="41"/>
    </row>
    <row r="39" hidden="1" s="1" customFormat="1" ht="14.4" customHeight="1">
      <c r="B39" s="41"/>
      <c r="E39" s="146" t="s">
        <v>45</v>
      </c>
      <c r="F39" s="161">
        <f>ROUND((SUM(BI121:BI134)),  2)</f>
        <v>0</v>
      </c>
      <c r="I39" s="162">
        <v>0</v>
      </c>
      <c r="J39" s="161">
        <f>0</f>
        <v>0</v>
      </c>
      <c r="L39" s="41"/>
    </row>
    <row r="40" s="1" customFormat="1" ht="6.96" customHeight="1">
      <c r="B40" s="41"/>
      <c r="I40" s="149"/>
      <c r="L40" s="41"/>
    </row>
    <row r="41" s="1" customFormat="1" ht="25.44" customHeight="1">
      <c r="B41" s="41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1"/>
    </row>
    <row r="42" s="1" customFormat="1" ht="14.4" customHeight="1">
      <c r="B42" s="41"/>
      <c r="I42" s="149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1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1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1"/>
    </row>
    <row r="82" s="1" customFormat="1" ht="24.96" customHeight="1">
      <c r="B82" s="36"/>
      <c r="C82" s="21" t="s">
        <v>108</v>
      </c>
      <c r="D82" s="37"/>
      <c r="E82" s="37"/>
      <c r="F82" s="37"/>
      <c r="G82" s="37"/>
      <c r="H82" s="37"/>
      <c r="I82" s="149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9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9"/>
      <c r="J84" s="37"/>
      <c r="K84" s="37"/>
      <c r="L84" s="41"/>
    </row>
    <row r="85" s="1" customFormat="1" ht="16.5" customHeight="1">
      <c r="B85" s="36"/>
      <c r="C85" s="37"/>
      <c r="D85" s="37"/>
      <c r="E85" s="185" t="str">
        <f>E7</f>
        <v>Odvedení splaškových vod z lokality Krnov - Ježník- 3. část</v>
      </c>
      <c r="F85" s="30"/>
      <c r="G85" s="30"/>
      <c r="H85" s="30"/>
      <c r="I85" s="149"/>
      <c r="J85" s="37"/>
      <c r="K85" s="37"/>
      <c r="L85" s="41"/>
    </row>
    <row r="86" ht="12" customHeight="1">
      <c r="B86" s="19"/>
      <c r="C86" s="30" t="s">
        <v>102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6"/>
      <c r="C87" s="37"/>
      <c r="D87" s="37"/>
      <c r="E87" s="185" t="s">
        <v>103</v>
      </c>
      <c r="F87" s="37"/>
      <c r="G87" s="37"/>
      <c r="H87" s="37"/>
      <c r="I87" s="149"/>
      <c r="J87" s="37"/>
      <c r="K87" s="37"/>
      <c r="L87" s="41"/>
    </row>
    <row r="88" s="1" customFormat="1" ht="12" customHeight="1">
      <c r="B88" s="36"/>
      <c r="C88" s="30" t="s">
        <v>104</v>
      </c>
      <c r="D88" s="37"/>
      <c r="E88" s="37"/>
      <c r="F88" s="37"/>
      <c r="G88" s="37"/>
      <c r="H88" s="37"/>
      <c r="I88" s="149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TZ 01.2 - Domovní kanalizační přípojky</v>
      </c>
      <c r="F89" s="37"/>
      <c r="G89" s="37"/>
      <c r="H89" s="37"/>
      <c r="I89" s="149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9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Krnov</v>
      </c>
      <c r="G91" s="37"/>
      <c r="H91" s="37"/>
      <c r="I91" s="151" t="s">
        <v>22</v>
      </c>
      <c r="J91" s="72" t="str">
        <f>IF(J14="","",J14)</f>
        <v>7. 11. 2019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9"/>
      <c r="J92" s="37"/>
      <c r="K92" s="37"/>
      <c r="L92" s="41"/>
    </row>
    <row r="93" s="1" customFormat="1" ht="27.9" customHeight="1">
      <c r="B93" s="36"/>
      <c r="C93" s="30" t="s">
        <v>24</v>
      </c>
      <c r="D93" s="37"/>
      <c r="E93" s="37"/>
      <c r="F93" s="25" t="str">
        <f>E17</f>
        <v>Město Krnov</v>
      </c>
      <c r="G93" s="37"/>
      <c r="H93" s="37"/>
      <c r="I93" s="151" t="s">
        <v>30</v>
      </c>
      <c r="J93" s="34" t="str">
        <f>E23</f>
        <v xml:space="preserve">KONEKO spol. s r.o. </v>
      </c>
      <c r="K93" s="37"/>
      <c r="L93" s="41"/>
    </row>
    <row r="94" s="1" customFormat="1" ht="15.15" customHeight="1">
      <c r="B94" s="36"/>
      <c r="C94" s="30" t="s">
        <v>28</v>
      </c>
      <c r="D94" s="37"/>
      <c r="E94" s="37"/>
      <c r="F94" s="25" t="str">
        <f>IF(E20="","",E20)</f>
        <v>Vyplň údaj</v>
      </c>
      <c r="G94" s="37"/>
      <c r="H94" s="37"/>
      <c r="I94" s="151" t="s">
        <v>33</v>
      </c>
      <c r="J94" s="34" t="str">
        <f>E26</f>
        <v xml:space="preserve"> 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9"/>
      <c r="J95" s="37"/>
      <c r="K95" s="37"/>
      <c r="L95" s="41"/>
    </row>
    <row r="96" s="1" customFormat="1" ht="29.28" customHeight="1">
      <c r="B96" s="36"/>
      <c r="C96" s="187" t="s">
        <v>109</v>
      </c>
      <c r="D96" s="188"/>
      <c r="E96" s="188"/>
      <c r="F96" s="188"/>
      <c r="G96" s="188"/>
      <c r="H96" s="188"/>
      <c r="I96" s="189"/>
      <c r="J96" s="190" t="s">
        <v>110</v>
      </c>
      <c r="K96" s="188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9"/>
      <c r="J97" s="37"/>
      <c r="K97" s="37"/>
      <c r="L97" s="41"/>
    </row>
    <row r="98" s="1" customFormat="1" ht="22.8" customHeight="1">
      <c r="B98" s="36"/>
      <c r="C98" s="191" t="s">
        <v>111</v>
      </c>
      <c r="D98" s="37"/>
      <c r="E98" s="37"/>
      <c r="F98" s="37"/>
      <c r="G98" s="37"/>
      <c r="H98" s="37"/>
      <c r="I98" s="149"/>
      <c r="J98" s="103">
        <f>J121</f>
        <v>0</v>
      </c>
      <c r="K98" s="37"/>
      <c r="L98" s="41"/>
      <c r="AU98" s="15" t="s">
        <v>112</v>
      </c>
    </row>
    <row r="99" s="8" customFormat="1" ht="24.96" customHeight="1">
      <c r="B99" s="192"/>
      <c r="C99" s="193"/>
      <c r="D99" s="194" t="s">
        <v>478</v>
      </c>
      <c r="E99" s="195"/>
      <c r="F99" s="195"/>
      <c r="G99" s="195"/>
      <c r="H99" s="195"/>
      <c r="I99" s="196"/>
      <c r="J99" s="197">
        <f>J122</f>
        <v>0</v>
      </c>
      <c r="K99" s="193"/>
      <c r="L99" s="198"/>
    </row>
    <row r="100" s="1" customFormat="1" ht="21.84" customHeight="1">
      <c r="B100" s="36"/>
      <c r="C100" s="37"/>
      <c r="D100" s="37"/>
      <c r="E100" s="37"/>
      <c r="F100" s="37"/>
      <c r="G100" s="37"/>
      <c r="H100" s="37"/>
      <c r="I100" s="149"/>
      <c r="J100" s="37"/>
      <c r="K100" s="37"/>
      <c r="L100" s="41"/>
    </row>
    <row r="101" s="1" customFormat="1" ht="6.96" customHeight="1">
      <c r="B101" s="59"/>
      <c r="C101" s="60"/>
      <c r="D101" s="60"/>
      <c r="E101" s="60"/>
      <c r="F101" s="60"/>
      <c r="G101" s="60"/>
      <c r="H101" s="60"/>
      <c r="I101" s="181"/>
      <c r="J101" s="60"/>
      <c r="K101" s="60"/>
      <c r="L101" s="41"/>
    </row>
    <row r="105" s="1" customFormat="1" ht="6.96" customHeight="1">
      <c r="B105" s="61"/>
      <c r="C105" s="62"/>
      <c r="D105" s="62"/>
      <c r="E105" s="62"/>
      <c r="F105" s="62"/>
      <c r="G105" s="62"/>
      <c r="H105" s="62"/>
      <c r="I105" s="184"/>
      <c r="J105" s="62"/>
      <c r="K105" s="62"/>
      <c r="L105" s="41"/>
    </row>
    <row r="106" s="1" customFormat="1" ht="24.96" customHeight="1">
      <c r="B106" s="36"/>
      <c r="C106" s="21" t="s">
        <v>124</v>
      </c>
      <c r="D106" s="37"/>
      <c r="E106" s="37"/>
      <c r="F106" s="37"/>
      <c r="G106" s="37"/>
      <c r="H106" s="37"/>
      <c r="I106" s="149"/>
      <c r="J106" s="37"/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49"/>
      <c r="J107" s="37"/>
      <c r="K107" s="37"/>
      <c r="L107" s="41"/>
    </row>
    <row r="108" s="1" customFormat="1" ht="12" customHeight="1">
      <c r="B108" s="36"/>
      <c r="C108" s="30" t="s">
        <v>16</v>
      </c>
      <c r="D108" s="37"/>
      <c r="E108" s="37"/>
      <c r="F108" s="37"/>
      <c r="G108" s="37"/>
      <c r="H108" s="37"/>
      <c r="I108" s="149"/>
      <c r="J108" s="37"/>
      <c r="K108" s="37"/>
      <c r="L108" s="41"/>
    </row>
    <row r="109" s="1" customFormat="1" ht="16.5" customHeight="1">
      <c r="B109" s="36"/>
      <c r="C109" s="37"/>
      <c r="D109" s="37"/>
      <c r="E109" s="185" t="str">
        <f>E7</f>
        <v>Odvedení splaškových vod z lokality Krnov - Ježník- 3. část</v>
      </c>
      <c r="F109" s="30"/>
      <c r="G109" s="30"/>
      <c r="H109" s="30"/>
      <c r="I109" s="149"/>
      <c r="J109" s="37"/>
      <c r="K109" s="37"/>
      <c r="L109" s="41"/>
    </row>
    <row r="110" ht="12" customHeight="1">
      <c r="B110" s="19"/>
      <c r="C110" s="30" t="s">
        <v>102</v>
      </c>
      <c r="D110" s="20"/>
      <c r="E110" s="20"/>
      <c r="F110" s="20"/>
      <c r="G110" s="20"/>
      <c r="H110" s="20"/>
      <c r="I110" s="140"/>
      <c r="J110" s="20"/>
      <c r="K110" s="20"/>
      <c r="L110" s="18"/>
    </row>
    <row r="111" s="1" customFormat="1" ht="16.5" customHeight="1">
      <c r="B111" s="36"/>
      <c r="C111" s="37"/>
      <c r="D111" s="37"/>
      <c r="E111" s="185" t="s">
        <v>103</v>
      </c>
      <c r="F111" s="37"/>
      <c r="G111" s="37"/>
      <c r="H111" s="37"/>
      <c r="I111" s="149"/>
      <c r="J111" s="37"/>
      <c r="K111" s="37"/>
      <c r="L111" s="41"/>
    </row>
    <row r="112" s="1" customFormat="1" ht="12" customHeight="1">
      <c r="B112" s="36"/>
      <c r="C112" s="30" t="s">
        <v>104</v>
      </c>
      <c r="D112" s="37"/>
      <c r="E112" s="37"/>
      <c r="F112" s="37"/>
      <c r="G112" s="37"/>
      <c r="H112" s="37"/>
      <c r="I112" s="149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E11</f>
        <v>TZ 01.2 - Domovní kanalizační přípojky</v>
      </c>
      <c r="F113" s="37"/>
      <c r="G113" s="37"/>
      <c r="H113" s="37"/>
      <c r="I113" s="149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49"/>
      <c r="J114" s="37"/>
      <c r="K114" s="37"/>
      <c r="L114" s="41"/>
    </row>
    <row r="115" s="1" customFormat="1" ht="12" customHeight="1">
      <c r="B115" s="36"/>
      <c r="C115" s="30" t="s">
        <v>20</v>
      </c>
      <c r="D115" s="37"/>
      <c r="E115" s="37"/>
      <c r="F115" s="25" t="str">
        <f>F14</f>
        <v>Krnov</v>
      </c>
      <c r="G115" s="37"/>
      <c r="H115" s="37"/>
      <c r="I115" s="151" t="s">
        <v>22</v>
      </c>
      <c r="J115" s="72" t="str">
        <f>IF(J14="","",J14)</f>
        <v>7. 11. 2019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49"/>
      <c r="J116" s="37"/>
      <c r="K116" s="37"/>
      <c r="L116" s="41"/>
    </row>
    <row r="117" s="1" customFormat="1" ht="27.9" customHeight="1">
      <c r="B117" s="36"/>
      <c r="C117" s="30" t="s">
        <v>24</v>
      </c>
      <c r="D117" s="37"/>
      <c r="E117" s="37"/>
      <c r="F117" s="25" t="str">
        <f>E17</f>
        <v>Město Krnov</v>
      </c>
      <c r="G117" s="37"/>
      <c r="H117" s="37"/>
      <c r="I117" s="151" t="s">
        <v>30</v>
      </c>
      <c r="J117" s="34" t="str">
        <f>E23</f>
        <v xml:space="preserve">KONEKO spol. s r.o. </v>
      </c>
      <c r="K117" s="37"/>
      <c r="L117" s="41"/>
    </row>
    <row r="118" s="1" customFormat="1" ht="15.15" customHeight="1">
      <c r="B118" s="36"/>
      <c r="C118" s="30" t="s">
        <v>28</v>
      </c>
      <c r="D118" s="37"/>
      <c r="E118" s="37"/>
      <c r="F118" s="25" t="str">
        <f>IF(E20="","",E20)</f>
        <v>Vyplň údaj</v>
      </c>
      <c r="G118" s="37"/>
      <c r="H118" s="37"/>
      <c r="I118" s="151" t="s">
        <v>33</v>
      </c>
      <c r="J118" s="34" t="str">
        <f>E26</f>
        <v xml:space="preserve"> 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49"/>
      <c r="J119" s="37"/>
      <c r="K119" s="37"/>
      <c r="L119" s="41"/>
    </row>
    <row r="120" s="9" customFormat="1" ht="29.28" customHeight="1">
      <c r="B120" s="199"/>
      <c r="C120" s="200" t="s">
        <v>125</v>
      </c>
      <c r="D120" s="201" t="s">
        <v>61</v>
      </c>
      <c r="E120" s="201" t="s">
        <v>57</v>
      </c>
      <c r="F120" s="201" t="s">
        <v>58</v>
      </c>
      <c r="G120" s="201" t="s">
        <v>126</v>
      </c>
      <c r="H120" s="201" t="s">
        <v>127</v>
      </c>
      <c r="I120" s="202" t="s">
        <v>128</v>
      </c>
      <c r="J120" s="203" t="s">
        <v>110</v>
      </c>
      <c r="K120" s="204" t="s">
        <v>129</v>
      </c>
      <c r="L120" s="205"/>
      <c r="M120" s="93" t="s">
        <v>1</v>
      </c>
      <c r="N120" s="94" t="s">
        <v>40</v>
      </c>
      <c r="O120" s="94" t="s">
        <v>130</v>
      </c>
      <c r="P120" s="94" t="s">
        <v>131</v>
      </c>
      <c r="Q120" s="94" t="s">
        <v>132</v>
      </c>
      <c r="R120" s="94" t="s">
        <v>133</v>
      </c>
      <c r="S120" s="94" t="s">
        <v>134</v>
      </c>
      <c r="T120" s="95" t="s">
        <v>135</v>
      </c>
    </row>
    <row r="121" s="1" customFormat="1" ht="22.8" customHeight="1">
      <c r="B121" s="36"/>
      <c r="C121" s="100" t="s">
        <v>136</v>
      </c>
      <c r="D121" s="37"/>
      <c r="E121" s="37"/>
      <c r="F121" s="37"/>
      <c r="G121" s="37"/>
      <c r="H121" s="37"/>
      <c r="I121" s="149"/>
      <c r="J121" s="206">
        <f>BK121</f>
        <v>0</v>
      </c>
      <c r="K121" s="37"/>
      <c r="L121" s="41"/>
      <c r="M121" s="96"/>
      <c r="N121" s="97"/>
      <c r="O121" s="97"/>
      <c r="P121" s="207">
        <f>P122</f>
        <v>0</v>
      </c>
      <c r="Q121" s="97"/>
      <c r="R121" s="207">
        <f>R122</f>
        <v>0</v>
      </c>
      <c r="S121" s="97"/>
      <c r="T121" s="208">
        <f>T122</f>
        <v>0</v>
      </c>
      <c r="AT121" s="15" t="s">
        <v>75</v>
      </c>
      <c r="AU121" s="15" t="s">
        <v>112</v>
      </c>
      <c r="BK121" s="209">
        <f>BK122</f>
        <v>0</v>
      </c>
    </row>
    <row r="122" s="10" customFormat="1" ht="25.92" customHeight="1">
      <c r="B122" s="210"/>
      <c r="C122" s="211"/>
      <c r="D122" s="212" t="s">
        <v>75</v>
      </c>
      <c r="E122" s="213" t="s">
        <v>280</v>
      </c>
      <c r="F122" s="213" t="s">
        <v>479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SUM(P123:P134)</f>
        <v>0</v>
      </c>
      <c r="Q122" s="218"/>
      <c r="R122" s="219">
        <f>SUM(R123:R134)</f>
        <v>0</v>
      </c>
      <c r="S122" s="218"/>
      <c r="T122" s="220">
        <f>SUM(T123:T134)</f>
        <v>0</v>
      </c>
      <c r="AR122" s="221" t="s">
        <v>83</v>
      </c>
      <c r="AT122" s="222" t="s">
        <v>75</v>
      </c>
      <c r="AU122" s="222" t="s">
        <v>76</v>
      </c>
      <c r="AY122" s="221" t="s">
        <v>138</v>
      </c>
      <c r="BK122" s="223">
        <f>SUM(BK123:BK134)</f>
        <v>0</v>
      </c>
    </row>
    <row r="123" s="1" customFormat="1" ht="48" customHeight="1">
      <c r="B123" s="36"/>
      <c r="C123" s="224" t="s">
        <v>83</v>
      </c>
      <c r="D123" s="224" t="s">
        <v>139</v>
      </c>
      <c r="E123" s="225" t="s">
        <v>480</v>
      </c>
      <c r="F123" s="226" t="s">
        <v>481</v>
      </c>
      <c r="G123" s="227" t="s">
        <v>299</v>
      </c>
      <c r="H123" s="228">
        <v>2.5</v>
      </c>
      <c r="I123" s="229"/>
      <c r="J123" s="230">
        <f>ROUND(I123*H123,2)</f>
        <v>0</v>
      </c>
      <c r="K123" s="226" t="s">
        <v>1</v>
      </c>
      <c r="L123" s="41"/>
      <c r="M123" s="231" t="s">
        <v>1</v>
      </c>
      <c r="N123" s="232" t="s">
        <v>41</v>
      </c>
      <c r="O123" s="84"/>
      <c r="P123" s="233">
        <f>O123*H123</f>
        <v>0</v>
      </c>
      <c r="Q123" s="233">
        <v>0</v>
      </c>
      <c r="R123" s="233">
        <f>Q123*H123</f>
        <v>0</v>
      </c>
      <c r="S123" s="233">
        <v>0</v>
      </c>
      <c r="T123" s="234">
        <f>S123*H123</f>
        <v>0</v>
      </c>
      <c r="AR123" s="235" t="s">
        <v>144</v>
      </c>
      <c r="AT123" s="235" t="s">
        <v>139</v>
      </c>
      <c r="AU123" s="235" t="s">
        <v>83</v>
      </c>
      <c r="AY123" s="15" t="s">
        <v>138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5" t="s">
        <v>83</v>
      </c>
      <c r="BK123" s="236">
        <f>ROUND(I123*H123,2)</f>
        <v>0</v>
      </c>
      <c r="BL123" s="15" t="s">
        <v>144</v>
      </c>
      <c r="BM123" s="235" t="s">
        <v>482</v>
      </c>
    </row>
    <row r="124" s="1" customFormat="1">
      <c r="B124" s="36"/>
      <c r="C124" s="37"/>
      <c r="D124" s="237" t="s">
        <v>146</v>
      </c>
      <c r="E124" s="37"/>
      <c r="F124" s="238" t="s">
        <v>483</v>
      </c>
      <c r="G124" s="37"/>
      <c r="H124" s="37"/>
      <c r="I124" s="149"/>
      <c r="J124" s="37"/>
      <c r="K124" s="37"/>
      <c r="L124" s="41"/>
      <c r="M124" s="239"/>
      <c r="N124" s="84"/>
      <c r="O124" s="84"/>
      <c r="P124" s="84"/>
      <c r="Q124" s="84"/>
      <c r="R124" s="84"/>
      <c r="S124" s="84"/>
      <c r="T124" s="85"/>
      <c r="AT124" s="15" t="s">
        <v>146</v>
      </c>
      <c r="AU124" s="15" t="s">
        <v>83</v>
      </c>
    </row>
    <row r="125" s="1" customFormat="1">
      <c r="B125" s="36"/>
      <c r="C125" s="37"/>
      <c r="D125" s="237" t="s">
        <v>392</v>
      </c>
      <c r="E125" s="37"/>
      <c r="F125" s="271" t="s">
        <v>484</v>
      </c>
      <c r="G125" s="37"/>
      <c r="H125" s="37"/>
      <c r="I125" s="149"/>
      <c r="J125" s="37"/>
      <c r="K125" s="37"/>
      <c r="L125" s="41"/>
      <c r="M125" s="239"/>
      <c r="N125" s="84"/>
      <c r="O125" s="84"/>
      <c r="P125" s="84"/>
      <c r="Q125" s="84"/>
      <c r="R125" s="84"/>
      <c r="S125" s="84"/>
      <c r="T125" s="85"/>
      <c r="AT125" s="15" t="s">
        <v>392</v>
      </c>
      <c r="AU125" s="15" t="s">
        <v>83</v>
      </c>
    </row>
    <row r="126" s="11" customFormat="1">
      <c r="B126" s="240"/>
      <c r="C126" s="241"/>
      <c r="D126" s="237" t="s">
        <v>148</v>
      </c>
      <c r="E126" s="242" t="s">
        <v>1</v>
      </c>
      <c r="F126" s="243" t="s">
        <v>251</v>
      </c>
      <c r="G126" s="241"/>
      <c r="H126" s="242" t="s">
        <v>1</v>
      </c>
      <c r="I126" s="244"/>
      <c r="J126" s="241"/>
      <c r="K126" s="241"/>
      <c r="L126" s="245"/>
      <c r="M126" s="246"/>
      <c r="N126" s="247"/>
      <c r="O126" s="247"/>
      <c r="P126" s="247"/>
      <c r="Q126" s="247"/>
      <c r="R126" s="247"/>
      <c r="S126" s="247"/>
      <c r="T126" s="248"/>
      <c r="AT126" s="249" t="s">
        <v>148</v>
      </c>
      <c r="AU126" s="249" t="s">
        <v>83</v>
      </c>
      <c r="AV126" s="11" t="s">
        <v>83</v>
      </c>
      <c r="AW126" s="11" t="s">
        <v>32</v>
      </c>
      <c r="AX126" s="11" t="s">
        <v>76</v>
      </c>
      <c r="AY126" s="249" t="s">
        <v>138</v>
      </c>
    </row>
    <row r="127" s="11" customFormat="1">
      <c r="B127" s="240"/>
      <c r="C127" s="241"/>
      <c r="D127" s="237" t="s">
        <v>148</v>
      </c>
      <c r="E127" s="242" t="s">
        <v>1</v>
      </c>
      <c r="F127" s="243" t="s">
        <v>163</v>
      </c>
      <c r="G127" s="241"/>
      <c r="H127" s="242" t="s">
        <v>1</v>
      </c>
      <c r="I127" s="244"/>
      <c r="J127" s="241"/>
      <c r="K127" s="241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148</v>
      </c>
      <c r="AU127" s="249" t="s">
        <v>83</v>
      </c>
      <c r="AV127" s="11" t="s">
        <v>83</v>
      </c>
      <c r="AW127" s="11" t="s">
        <v>32</v>
      </c>
      <c r="AX127" s="11" t="s">
        <v>76</v>
      </c>
      <c r="AY127" s="249" t="s">
        <v>138</v>
      </c>
    </row>
    <row r="128" s="12" customFormat="1">
      <c r="B128" s="250"/>
      <c r="C128" s="251"/>
      <c r="D128" s="237" t="s">
        <v>148</v>
      </c>
      <c r="E128" s="252" t="s">
        <v>1</v>
      </c>
      <c r="F128" s="253" t="s">
        <v>485</v>
      </c>
      <c r="G128" s="251"/>
      <c r="H128" s="254">
        <v>2.5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148</v>
      </c>
      <c r="AU128" s="260" t="s">
        <v>83</v>
      </c>
      <c r="AV128" s="12" t="s">
        <v>85</v>
      </c>
      <c r="AW128" s="12" t="s">
        <v>32</v>
      </c>
      <c r="AX128" s="12" t="s">
        <v>76</v>
      </c>
      <c r="AY128" s="260" t="s">
        <v>138</v>
      </c>
    </row>
    <row r="129" s="1" customFormat="1" ht="60" customHeight="1">
      <c r="B129" s="36"/>
      <c r="C129" s="224" t="s">
        <v>85</v>
      </c>
      <c r="D129" s="224" t="s">
        <v>139</v>
      </c>
      <c r="E129" s="225" t="s">
        <v>486</v>
      </c>
      <c r="F129" s="226" t="s">
        <v>487</v>
      </c>
      <c r="G129" s="227" t="s">
        <v>406</v>
      </c>
      <c r="H129" s="228">
        <v>1</v>
      </c>
      <c r="I129" s="229"/>
      <c r="J129" s="230">
        <f>ROUND(I129*H129,2)</f>
        <v>0</v>
      </c>
      <c r="K129" s="226" t="s">
        <v>1</v>
      </c>
      <c r="L129" s="41"/>
      <c r="M129" s="231" t="s">
        <v>1</v>
      </c>
      <c r="N129" s="232" t="s">
        <v>41</v>
      </c>
      <c r="O129" s="84"/>
      <c r="P129" s="233">
        <f>O129*H129</f>
        <v>0</v>
      </c>
      <c r="Q129" s="233">
        <v>0</v>
      </c>
      <c r="R129" s="233">
        <f>Q129*H129</f>
        <v>0</v>
      </c>
      <c r="S129" s="233">
        <v>0</v>
      </c>
      <c r="T129" s="234">
        <f>S129*H129</f>
        <v>0</v>
      </c>
      <c r="AR129" s="235" t="s">
        <v>144</v>
      </c>
      <c r="AT129" s="235" t="s">
        <v>139</v>
      </c>
      <c r="AU129" s="235" t="s">
        <v>83</v>
      </c>
      <c r="AY129" s="15" t="s">
        <v>138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5" t="s">
        <v>83</v>
      </c>
      <c r="BK129" s="236">
        <f>ROUND(I129*H129,2)</f>
        <v>0</v>
      </c>
      <c r="BL129" s="15" t="s">
        <v>144</v>
      </c>
      <c r="BM129" s="235" t="s">
        <v>488</v>
      </c>
    </row>
    <row r="130" s="1" customFormat="1">
      <c r="B130" s="36"/>
      <c r="C130" s="37"/>
      <c r="D130" s="237" t="s">
        <v>146</v>
      </c>
      <c r="E130" s="37"/>
      <c r="F130" s="238" t="s">
        <v>489</v>
      </c>
      <c r="G130" s="37"/>
      <c r="H130" s="37"/>
      <c r="I130" s="149"/>
      <c r="J130" s="37"/>
      <c r="K130" s="37"/>
      <c r="L130" s="41"/>
      <c r="M130" s="239"/>
      <c r="N130" s="84"/>
      <c r="O130" s="84"/>
      <c r="P130" s="84"/>
      <c r="Q130" s="84"/>
      <c r="R130" s="84"/>
      <c r="S130" s="84"/>
      <c r="T130" s="85"/>
      <c r="AT130" s="15" t="s">
        <v>146</v>
      </c>
      <c r="AU130" s="15" t="s">
        <v>83</v>
      </c>
    </row>
    <row r="131" s="1" customFormat="1">
      <c r="B131" s="36"/>
      <c r="C131" s="37"/>
      <c r="D131" s="237" t="s">
        <v>392</v>
      </c>
      <c r="E131" s="37"/>
      <c r="F131" s="271" t="s">
        <v>490</v>
      </c>
      <c r="G131" s="37"/>
      <c r="H131" s="37"/>
      <c r="I131" s="149"/>
      <c r="J131" s="37"/>
      <c r="K131" s="37"/>
      <c r="L131" s="41"/>
      <c r="M131" s="239"/>
      <c r="N131" s="84"/>
      <c r="O131" s="84"/>
      <c r="P131" s="84"/>
      <c r="Q131" s="84"/>
      <c r="R131" s="84"/>
      <c r="S131" s="84"/>
      <c r="T131" s="85"/>
      <c r="AT131" s="15" t="s">
        <v>392</v>
      </c>
      <c r="AU131" s="15" t="s">
        <v>83</v>
      </c>
    </row>
    <row r="132" s="11" customFormat="1">
      <c r="B132" s="240"/>
      <c r="C132" s="241"/>
      <c r="D132" s="237" t="s">
        <v>148</v>
      </c>
      <c r="E132" s="242" t="s">
        <v>1</v>
      </c>
      <c r="F132" s="243" t="s">
        <v>172</v>
      </c>
      <c r="G132" s="241"/>
      <c r="H132" s="242" t="s">
        <v>1</v>
      </c>
      <c r="I132" s="244"/>
      <c r="J132" s="241"/>
      <c r="K132" s="241"/>
      <c r="L132" s="245"/>
      <c r="M132" s="246"/>
      <c r="N132" s="247"/>
      <c r="O132" s="247"/>
      <c r="P132" s="247"/>
      <c r="Q132" s="247"/>
      <c r="R132" s="247"/>
      <c r="S132" s="247"/>
      <c r="T132" s="248"/>
      <c r="AT132" s="249" t="s">
        <v>148</v>
      </c>
      <c r="AU132" s="249" t="s">
        <v>83</v>
      </c>
      <c r="AV132" s="11" t="s">
        <v>83</v>
      </c>
      <c r="AW132" s="11" t="s">
        <v>32</v>
      </c>
      <c r="AX132" s="11" t="s">
        <v>76</v>
      </c>
      <c r="AY132" s="249" t="s">
        <v>138</v>
      </c>
    </row>
    <row r="133" s="11" customFormat="1">
      <c r="B133" s="240"/>
      <c r="C133" s="241"/>
      <c r="D133" s="237" t="s">
        <v>148</v>
      </c>
      <c r="E133" s="242" t="s">
        <v>1</v>
      </c>
      <c r="F133" s="243" t="s">
        <v>491</v>
      </c>
      <c r="G133" s="241"/>
      <c r="H133" s="242" t="s">
        <v>1</v>
      </c>
      <c r="I133" s="244"/>
      <c r="J133" s="241"/>
      <c r="K133" s="241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148</v>
      </c>
      <c r="AU133" s="249" t="s">
        <v>83</v>
      </c>
      <c r="AV133" s="11" t="s">
        <v>83</v>
      </c>
      <c r="AW133" s="11" t="s">
        <v>32</v>
      </c>
      <c r="AX133" s="11" t="s">
        <v>76</v>
      </c>
      <c r="AY133" s="249" t="s">
        <v>138</v>
      </c>
    </row>
    <row r="134" s="12" customFormat="1">
      <c r="B134" s="250"/>
      <c r="C134" s="251"/>
      <c r="D134" s="237" t="s">
        <v>148</v>
      </c>
      <c r="E134" s="252" t="s">
        <v>1</v>
      </c>
      <c r="F134" s="253" t="s">
        <v>83</v>
      </c>
      <c r="G134" s="251"/>
      <c r="H134" s="254">
        <v>1</v>
      </c>
      <c r="I134" s="255"/>
      <c r="J134" s="251"/>
      <c r="K134" s="251"/>
      <c r="L134" s="256"/>
      <c r="M134" s="275"/>
      <c r="N134" s="276"/>
      <c r="O134" s="276"/>
      <c r="P134" s="276"/>
      <c r="Q134" s="276"/>
      <c r="R134" s="276"/>
      <c r="S134" s="276"/>
      <c r="T134" s="277"/>
      <c r="AT134" s="260" t="s">
        <v>148</v>
      </c>
      <c r="AU134" s="260" t="s">
        <v>83</v>
      </c>
      <c r="AV134" s="12" t="s">
        <v>85</v>
      </c>
      <c r="AW134" s="12" t="s">
        <v>32</v>
      </c>
      <c r="AX134" s="12" t="s">
        <v>76</v>
      </c>
      <c r="AY134" s="260" t="s">
        <v>138</v>
      </c>
    </row>
    <row r="135" s="1" customFormat="1" ht="6.96" customHeight="1">
      <c r="B135" s="59"/>
      <c r="C135" s="60"/>
      <c r="D135" s="60"/>
      <c r="E135" s="60"/>
      <c r="F135" s="60"/>
      <c r="G135" s="60"/>
      <c r="H135" s="60"/>
      <c r="I135" s="181"/>
      <c r="J135" s="60"/>
      <c r="K135" s="60"/>
      <c r="L135" s="41"/>
    </row>
  </sheetData>
  <sheetProtection sheet="1" autoFilter="0" formatColumns="0" formatRows="0" objects="1" scenarios="1" spinCount="100000" saltValue="dzMZPussToSgyXeGcl9L9qcEP/K3hGOsVHeBtlOGUvBLJ/a9W62/Z0OOm6qzuqlEyDi+pfF78bt3Vah3JGUuQw==" hashValue="y+Cn1IfVFxeBLBs+C+6ZsHXYalkpuS5CSnzdXZ4sEu0cTiqzvAga7a+rJL7/06nbiNGTLLLxy/MaoLuOg/Y2Hg==" algorithmName="SHA-512" password="CC35"/>
  <autoFilter ref="C120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100</v>
      </c>
    </row>
    <row r="3" ht="6.96" customHeight="1">
      <c r="B3" s="141"/>
      <c r="C3" s="142"/>
      <c r="D3" s="142"/>
      <c r="E3" s="142"/>
      <c r="F3" s="142"/>
      <c r="G3" s="142"/>
      <c r="H3" s="142"/>
      <c r="I3" s="143"/>
      <c r="J3" s="142"/>
      <c r="K3" s="142"/>
      <c r="L3" s="18"/>
      <c r="AT3" s="15" t="s">
        <v>85</v>
      </c>
    </row>
    <row r="4" ht="24.96" customHeight="1">
      <c r="B4" s="18"/>
      <c r="D4" s="144" t="s">
        <v>101</v>
      </c>
      <c r="L4" s="18"/>
      <c r="M4" s="145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46" t="s">
        <v>16</v>
      </c>
      <c r="L6" s="18"/>
    </row>
    <row r="7" ht="16.5" customHeight="1">
      <c r="B7" s="18"/>
      <c r="E7" s="147" t="str">
        <f>'Rekapitulace stavby'!K6</f>
        <v>Odvedení splaškových vod z lokality Krnov - Ježník- 3. část</v>
      </c>
      <c r="F7" s="146"/>
      <c r="G7" s="146"/>
      <c r="H7" s="146"/>
      <c r="L7" s="18"/>
    </row>
    <row r="8" ht="12" customHeight="1">
      <c r="B8" s="18"/>
      <c r="D8" s="146" t="s">
        <v>102</v>
      </c>
      <c r="L8" s="18"/>
    </row>
    <row r="9" s="1" customFormat="1" ht="16.5" customHeight="1">
      <c r="B9" s="41"/>
      <c r="E9" s="147" t="s">
        <v>103</v>
      </c>
      <c r="F9" s="1"/>
      <c r="G9" s="1"/>
      <c r="H9" s="1"/>
      <c r="I9" s="149"/>
      <c r="L9" s="41"/>
    </row>
    <row r="10" s="1" customFormat="1" ht="12" customHeight="1">
      <c r="B10" s="41"/>
      <c r="D10" s="146" t="s">
        <v>104</v>
      </c>
      <c r="I10" s="149"/>
      <c r="L10" s="41"/>
    </row>
    <row r="11" s="1" customFormat="1" ht="36.96" customHeight="1">
      <c r="B11" s="41"/>
      <c r="E11" s="150" t="s">
        <v>492</v>
      </c>
      <c r="F11" s="1"/>
      <c r="G11" s="1"/>
      <c r="H11" s="1"/>
      <c r="I11" s="149"/>
      <c r="L11" s="41"/>
    </row>
    <row r="12" s="1" customFormat="1">
      <c r="B12" s="41"/>
      <c r="I12" s="149"/>
      <c r="L12" s="41"/>
    </row>
    <row r="13" s="1" customFormat="1" ht="12" customHeight="1">
      <c r="B13" s="41"/>
      <c r="D13" s="146" t="s">
        <v>18</v>
      </c>
      <c r="F13" s="134" t="s">
        <v>1</v>
      </c>
      <c r="I13" s="151" t="s">
        <v>19</v>
      </c>
      <c r="J13" s="134" t="s">
        <v>1</v>
      </c>
      <c r="L13" s="41"/>
    </row>
    <row r="14" s="1" customFormat="1" ht="12" customHeight="1">
      <c r="B14" s="41"/>
      <c r="D14" s="146" t="s">
        <v>20</v>
      </c>
      <c r="F14" s="134" t="s">
        <v>21</v>
      </c>
      <c r="I14" s="151" t="s">
        <v>22</v>
      </c>
      <c r="J14" s="152" t="str">
        <f>'Rekapitulace stavby'!AN8</f>
        <v>7. 11. 2019</v>
      </c>
      <c r="L14" s="41"/>
    </row>
    <row r="15" s="1" customFormat="1" ht="10.8" customHeight="1">
      <c r="B15" s="41"/>
      <c r="I15" s="149"/>
      <c r="L15" s="41"/>
    </row>
    <row r="16" s="1" customFormat="1" ht="12" customHeight="1">
      <c r="B16" s="41"/>
      <c r="D16" s="146" t="s">
        <v>24</v>
      </c>
      <c r="I16" s="151" t="s">
        <v>25</v>
      </c>
      <c r="J16" s="134" t="str">
        <f>IF('Rekapitulace stavby'!AN10="","",'Rekapitulace stavby'!AN10)</f>
        <v/>
      </c>
      <c r="L16" s="41"/>
    </row>
    <row r="17" s="1" customFormat="1" ht="18" customHeight="1">
      <c r="B17" s="41"/>
      <c r="E17" s="134" t="str">
        <f>IF('Rekapitulace stavby'!E11="","",'Rekapitulace stavby'!E11)</f>
        <v>Město Krnov</v>
      </c>
      <c r="I17" s="151" t="s">
        <v>27</v>
      </c>
      <c r="J17" s="134" t="str">
        <f>IF('Rekapitulace stavby'!AN11="","",'Rekapitulace stavby'!AN11)</f>
        <v/>
      </c>
      <c r="L17" s="41"/>
    </row>
    <row r="18" s="1" customFormat="1" ht="6.96" customHeight="1">
      <c r="B18" s="41"/>
      <c r="I18" s="149"/>
      <c r="L18" s="41"/>
    </row>
    <row r="19" s="1" customFormat="1" ht="12" customHeight="1">
      <c r="B19" s="41"/>
      <c r="D19" s="146" t="s">
        <v>28</v>
      </c>
      <c r="I19" s="151" t="s">
        <v>25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34"/>
      <c r="G20" s="134"/>
      <c r="H20" s="134"/>
      <c r="I20" s="151" t="s">
        <v>27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9"/>
      <c r="L21" s="41"/>
    </row>
    <row r="22" s="1" customFormat="1" ht="12" customHeight="1">
      <c r="B22" s="41"/>
      <c r="D22" s="146" t="s">
        <v>30</v>
      </c>
      <c r="I22" s="151" t="s">
        <v>25</v>
      </c>
      <c r="J22" s="134" t="s">
        <v>1</v>
      </c>
      <c r="L22" s="41"/>
    </row>
    <row r="23" s="1" customFormat="1" ht="18" customHeight="1">
      <c r="B23" s="41"/>
      <c r="E23" s="134" t="s">
        <v>493</v>
      </c>
      <c r="I23" s="151" t="s">
        <v>27</v>
      </c>
      <c r="J23" s="134" t="s">
        <v>1</v>
      </c>
      <c r="L23" s="41"/>
    </row>
    <row r="24" s="1" customFormat="1" ht="6.96" customHeight="1">
      <c r="B24" s="41"/>
      <c r="I24" s="149"/>
      <c r="L24" s="41"/>
    </row>
    <row r="25" s="1" customFormat="1" ht="12" customHeight="1">
      <c r="B25" s="41"/>
      <c r="D25" s="146" t="s">
        <v>33</v>
      </c>
      <c r="I25" s="151" t="s">
        <v>25</v>
      </c>
      <c r="J25" s="134" t="str">
        <f>IF('Rekapitulace stavby'!AN19="","",'Rekapitulace stavby'!AN19)</f>
        <v/>
      </c>
      <c r="L25" s="41"/>
    </row>
    <row r="26" s="1" customFormat="1" ht="18" customHeight="1">
      <c r="B26" s="41"/>
      <c r="E26" s="134" t="str">
        <f>IF('Rekapitulace stavby'!E20="","",'Rekapitulace stavby'!E20)</f>
        <v xml:space="preserve"> </v>
      </c>
      <c r="I26" s="151" t="s">
        <v>27</v>
      </c>
      <c r="J26" s="134" t="str">
        <f>IF('Rekapitulace stavby'!AN20="","",'Rekapitulace stavby'!AN20)</f>
        <v/>
      </c>
      <c r="L26" s="41"/>
    </row>
    <row r="27" s="1" customFormat="1" ht="6.96" customHeight="1">
      <c r="B27" s="41"/>
      <c r="I27" s="149"/>
      <c r="L27" s="41"/>
    </row>
    <row r="28" s="1" customFormat="1" ht="12" customHeight="1">
      <c r="B28" s="41"/>
      <c r="D28" s="146" t="s">
        <v>35</v>
      </c>
      <c r="I28" s="149"/>
      <c r="L28" s="41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1"/>
      <c r="I30" s="149"/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56"/>
      <c r="J31" s="76"/>
      <c r="K31" s="76"/>
      <c r="L31" s="41"/>
    </row>
    <row r="32" s="1" customFormat="1" ht="25.44" customHeight="1">
      <c r="B32" s="41"/>
      <c r="D32" s="157" t="s">
        <v>36</v>
      </c>
      <c r="I32" s="149"/>
      <c r="J32" s="158">
        <f>ROUND(J148, 2)</f>
        <v>0</v>
      </c>
      <c r="L32" s="41"/>
    </row>
    <row r="33" s="1" customFormat="1" ht="6.96" customHeight="1">
      <c r="B33" s="41"/>
      <c r="D33" s="76"/>
      <c r="E33" s="76"/>
      <c r="F33" s="76"/>
      <c r="G33" s="76"/>
      <c r="H33" s="76"/>
      <c r="I33" s="156"/>
      <c r="J33" s="76"/>
      <c r="K33" s="76"/>
      <c r="L33" s="41"/>
    </row>
    <row r="34" s="1" customFormat="1" ht="14.4" customHeight="1">
      <c r="B34" s="41"/>
      <c r="F34" s="159" t="s">
        <v>38</v>
      </c>
      <c r="I34" s="160" t="s">
        <v>37</v>
      </c>
      <c r="J34" s="159" t="s">
        <v>39</v>
      </c>
      <c r="L34" s="41"/>
    </row>
    <row r="35" s="1" customFormat="1" ht="14.4" customHeight="1">
      <c r="B35" s="41"/>
      <c r="D35" s="148" t="s">
        <v>40</v>
      </c>
      <c r="E35" s="146" t="s">
        <v>41</v>
      </c>
      <c r="F35" s="161">
        <f>ROUND((SUM(BE148:BE258)),  2)</f>
        <v>0</v>
      </c>
      <c r="I35" s="162">
        <v>0.20999999999999999</v>
      </c>
      <c r="J35" s="161">
        <f>ROUND(((SUM(BE148:BE258))*I35),  2)</f>
        <v>0</v>
      </c>
      <c r="L35" s="41"/>
    </row>
    <row r="36" s="1" customFormat="1" ht="14.4" customHeight="1">
      <c r="B36" s="41"/>
      <c r="E36" s="146" t="s">
        <v>42</v>
      </c>
      <c r="F36" s="161">
        <f>ROUND((SUM(BF148:BF258)),  2)</f>
        <v>0</v>
      </c>
      <c r="I36" s="162">
        <v>0.14999999999999999</v>
      </c>
      <c r="J36" s="161">
        <f>ROUND(((SUM(BF148:BF258))*I36),  2)</f>
        <v>0</v>
      </c>
      <c r="L36" s="41"/>
    </row>
    <row r="37" hidden="1" s="1" customFormat="1" ht="14.4" customHeight="1">
      <c r="B37" s="41"/>
      <c r="E37" s="146" t="s">
        <v>43</v>
      </c>
      <c r="F37" s="161">
        <f>ROUND((SUM(BG148:BG258)),  2)</f>
        <v>0</v>
      </c>
      <c r="I37" s="162">
        <v>0.20999999999999999</v>
      </c>
      <c r="J37" s="161">
        <f>0</f>
        <v>0</v>
      </c>
      <c r="L37" s="41"/>
    </row>
    <row r="38" hidden="1" s="1" customFormat="1" ht="14.4" customHeight="1">
      <c r="B38" s="41"/>
      <c r="E38" s="146" t="s">
        <v>44</v>
      </c>
      <c r="F38" s="161">
        <f>ROUND((SUM(BH148:BH258)),  2)</f>
        <v>0</v>
      </c>
      <c r="I38" s="162">
        <v>0.14999999999999999</v>
      </c>
      <c r="J38" s="161">
        <f>0</f>
        <v>0</v>
      </c>
      <c r="L38" s="41"/>
    </row>
    <row r="39" hidden="1" s="1" customFormat="1" ht="14.4" customHeight="1">
      <c r="B39" s="41"/>
      <c r="E39" s="146" t="s">
        <v>45</v>
      </c>
      <c r="F39" s="161">
        <f>ROUND((SUM(BI148:BI258)),  2)</f>
        <v>0</v>
      </c>
      <c r="I39" s="162">
        <v>0</v>
      </c>
      <c r="J39" s="161">
        <f>0</f>
        <v>0</v>
      </c>
      <c r="L39" s="41"/>
    </row>
    <row r="40" s="1" customFormat="1" ht="6.96" customHeight="1">
      <c r="B40" s="41"/>
      <c r="I40" s="149"/>
      <c r="L40" s="41"/>
    </row>
    <row r="41" s="1" customFormat="1" ht="25.44" customHeight="1">
      <c r="B41" s="41"/>
      <c r="C41" s="163"/>
      <c r="D41" s="164" t="s">
        <v>46</v>
      </c>
      <c r="E41" s="165"/>
      <c r="F41" s="165"/>
      <c r="G41" s="166" t="s">
        <v>47</v>
      </c>
      <c r="H41" s="167" t="s">
        <v>48</v>
      </c>
      <c r="I41" s="168"/>
      <c r="J41" s="169">
        <f>SUM(J32:J39)</f>
        <v>0</v>
      </c>
      <c r="K41" s="170"/>
      <c r="L41" s="41"/>
    </row>
    <row r="42" s="1" customFormat="1" ht="14.4" customHeight="1">
      <c r="B42" s="41"/>
      <c r="I42" s="149"/>
      <c r="L42" s="41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71" t="s">
        <v>53</v>
      </c>
      <c r="E65" s="172"/>
      <c r="F65" s="172"/>
      <c r="G65" s="171" t="s">
        <v>54</v>
      </c>
      <c r="H65" s="172"/>
      <c r="I65" s="173"/>
      <c r="J65" s="172"/>
      <c r="K65" s="17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41"/>
    </row>
    <row r="77" s="1" customFormat="1" ht="14.4" customHeight="1">
      <c r="B77" s="179"/>
      <c r="C77" s="180"/>
      <c r="D77" s="180"/>
      <c r="E77" s="180"/>
      <c r="F77" s="180"/>
      <c r="G77" s="180"/>
      <c r="H77" s="180"/>
      <c r="I77" s="181"/>
      <c r="J77" s="180"/>
      <c r="K77" s="180"/>
      <c r="L77" s="41"/>
    </row>
    <row r="81" s="1" customFormat="1" ht="6.96" customHeight="1">
      <c r="B81" s="182"/>
      <c r="C81" s="183"/>
      <c r="D81" s="183"/>
      <c r="E81" s="183"/>
      <c r="F81" s="183"/>
      <c r="G81" s="183"/>
      <c r="H81" s="183"/>
      <c r="I81" s="184"/>
      <c r="J81" s="183"/>
      <c r="K81" s="183"/>
      <c r="L81" s="41"/>
    </row>
    <row r="82" s="1" customFormat="1" ht="24.96" customHeight="1">
      <c r="B82" s="36"/>
      <c r="C82" s="21" t="s">
        <v>108</v>
      </c>
      <c r="D82" s="37"/>
      <c r="E82" s="37"/>
      <c r="F82" s="37"/>
      <c r="G82" s="37"/>
      <c r="H82" s="37"/>
      <c r="I82" s="149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9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49"/>
      <c r="J84" s="37"/>
      <c r="K84" s="37"/>
      <c r="L84" s="41"/>
    </row>
    <row r="85" s="1" customFormat="1" ht="16.5" customHeight="1">
      <c r="B85" s="36"/>
      <c r="C85" s="37"/>
      <c r="D85" s="37"/>
      <c r="E85" s="185" t="str">
        <f>E7</f>
        <v>Odvedení splaškových vod z lokality Krnov - Ježník- 3. část</v>
      </c>
      <c r="F85" s="30"/>
      <c r="G85" s="30"/>
      <c r="H85" s="30"/>
      <c r="I85" s="149"/>
      <c r="J85" s="37"/>
      <c r="K85" s="37"/>
      <c r="L85" s="41"/>
    </row>
    <row r="86" ht="12" customHeight="1">
      <c r="B86" s="19"/>
      <c r="C86" s="30" t="s">
        <v>102</v>
      </c>
      <c r="D86" s="20"/>
      <c r="E86" s="20"/>
      <c r="F86" s="20"/>
      <c r="G86" s="20"/>
      <c r="H86" s="20"/>
      <c r="I86" s="140"/>
      <c r="J86" s="20"/>
      <c r="K86" s="20"/>
      <c r="L86" s="18"/>
    </row>
    <row r="87" s="1" customFormat="1" ht="16.5" customHeight="1">
      <c r="B87" s="36"/>
      <c r="C87" s="37"/>
      <c r="D87" s="37"/>
      <c r="E87" s="185" t="s">
        <v>103</v>
      </c>
      <c r="F87" s="37"/>
      <c r="G87" s="37"/>
      <c r="H87" s="37"/>
      <c r="I87" s="149"/>
      <c r="J87" s="37"/>
      <c r="K87" s="37"/>
      <c r="L87" s="41"/>
    </row>
    <row r="88" s="1" customFormat="1" ht="12" customHeight="1">
      <c r="B88" s="36"/>
      <c r="C88" s="30" t="s">
        <v>104</v>
      </c>
      <c r="D88" s="37"/>
      <c r="E88" s="37"/>
      <c r="F88" s="37"/>
      <c r="G88" s="37"/>
      <c r="H88" s="37"/>
      <c r="I88" s="149"/>
      <c r="J88" s="37"/>
      <c r="K88" s="37"/>
      <c r="L88" s="41"/>
    </row>
    <row r="89" s="1" customFormat="1" ht="16.5" customHeight="1">
      <c r="B89" s="36"/>
      <c r="C89" s="37"/>
      <c r="D89" s="37"/>
      <c r="E89" s="69" t="str">
        <f>E11</f>
        <v>00-00 - Ostatní a vedlejší náklady</v>
      </c>
      <c r="F89" s="37"/>
      <c r="G89" s="37"/>
      <c r="H89" s="37"/>
      <c r="I89" s="149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9"/>
      <c r="J90" s="37"/>
      <c r="K90" s="37"/>
      <c r="L90" s="41"/>
    </row>
    <row r="91" s="1" customFormat="1" ht="12" customHeight="1">
      <c r="B91" s="36"/>
      <c r="C91" s="30" t="s">
        <v>20</v>
      </c>
      <c r="D91" s="37"/>
      <c r="E91" s="37"/>
      <c r="F91" s="25" t="str">
        <f>F14</f>
        <v>Krnov</v>
      </c>
      <c r="G91" s="37"/>
      <c r="H91" s="37"/>
      <c r="I91" s="151" t="s">
        <v>22</v>
      </c>
      <c r="J91" s="72" t="str">
        <f>IF(J14="","",J14)</f>
        <v>7. 11. 2019</v>
      </c>
      <c r="K91" s="37"/>
      <c r="L91" s="41"/>
    </row>
    <row r="92" s="1" customFormat="1" ht="6.96" customHeight="1">
      <c r="B92" s="36"/>
      <c r="C92" s="37"/>
      <c r="D92" s="37"/>
      <c r="E92" s="37"/>
      <c r="F92" s="37"/>
      <c r="G92" s="37"/>
      <c r="H92" s="37"/>
      <c r="I92" s="149"/>
      <c r="J92" s="37"/>
      <c r="K92" s="37"/>
      <c r="L92" s="41"/>
    </row>
    <row r="93" s="1" customFormat="1" ht="27.9" customHeight="1">
      <c r="B93" s="36"/>
      <c r="C93" s="30" t="s">
        <v>24</v>
      </c>
      <c r="D93" s="37"/>
      <c r="E93" s="37"/>
      <c r="F93" s="25" t="str">
        <f>E17</f>
        <v>Město Krnov</v>
      </c>
      <c r="G93" s="37"/>
      <c r="H93" s="37"/>
      <c r="I93" s="151" t="s">
        <v>30</v>
      </c>
      <c r="J93" s="34" t="str">
        <f>E23</f>
        <v>KONEKO spol. s r.o.</v>
      </c>
      <c r="K93" s="37"/>
      <c r="L93" s="41"/>
    </row>
    <row r="94" s="1" customFormat="1" ht="15.15" customHeight="1">
      <c r="B94" s="36"/>
      <c r="C94" s="30" t="s">
        <v>28</v>
      </c>
      <c r="D94" s="37"/>
      <c r="E94" s="37"/>
      <c r="F94" s="25" t="str">
        <f>IF(E20="","",E20)</f>
        <v>Vyplň údaj</v>
      </c>
      <c r="G94" s="37"/>
      <c r="H94" s="37"/>
      <c r="I94" s="151" t="s">
        <v>33</v>
      </c>
      <c r="J94" s="34" t="str">
        <f>E26</f>
        <v xml:space="preserve"> </v>
      </c>
      <c r="K94" s="3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49"/>
      <c r="J95" s="37"/>
      <c r="K95" s="37"/>
      <c r="L95" s="41"/>
    </row>
    <row r="96" s="1" customFormat="1" ht="29.28" customHeight="1">
      <c r="B96" s="36"/>
      <c r="C96" s="187" t="s">
        <v>109</v>
      </c>
      <c r="D96" s="188"/>
      <c r="E96" s="188"/>
      <c r="F96" s="188"/>
      <c r="G96" s="188"/>
      <c r="H96" s="188"/>
      <c r="I96" s="189"/>
      <c r="J96" s="190" t="s">
        <v>110</v>
      </c>
      <c r="K96" s="188"/>
      <c r="L96" s="41"/>
    </row>
    <row r="97" s="1" customFormat="1" ht="10.32" customHeight="1">
      <c r="B97" s="36"/>
      <c r="C97" s="37"/>
      <c r="D97" s="37"/>
      <c r="E97" s="37"/>
      <c r="F97" s="37"/>
      <c r="G97" s="37"/>
      <c r="H97" s="37"/>
      <c r="I97" s="149"/>
      <c r="J97" s="37"/>
      <c r="K97" s="37"/>
      <c r="L97" s="41"/>
    </row>
    <row r="98" s="1" customFormat="1" ht="22.8" customHeight="1">
      <c r="B98" s="36"/>
      <c r="C98" s="191" t="s">
        <v>111</v>
      </c>
      <c r="D98" s="37"/>
      <c r="E98" s="37"/>
      <c r="F98" s="37"/>
      <c r="G98" s="37"/>
      <c r="H98" s="37"/>
      <c r="I98" s="149"/>
      <c r="J98" s="103">
        <f>J148</f>
        <v>0</v>
      </c>
      <c r="K98" s="37"/>
      <c r="L98" s="41"/>
      <c r="AU98" s="15" t="s">
        <v>112</v>
      </c>
    </row>
    <row r="99" s="8" customFormat="1" ht="24.96" customHeight="1">
      <c r="B99" s="192"/>
      <c r="C99" s="193"/>
      <c r="D99" s="194" t="s">
        <v>494</v>
      </c>
      <c r="E99" s="195"/>
      <c r="F99" s="195"/>
      <c r="G99" s="195"/>
      <c r="H99" s="195"/>
      <c r="I99" s="196"/>
      <c r="J99" s="197">
        <f>J149</f>
        <v>0</v>
      </c>
      <c r="K99" s="193"/>
      <c r="L99" s="198"/>
    </row>
    <row r="100" s="13" customFormat="1" ht="19.92" customHeight="1">
      <c r="B100" s="278"/>
      <c r="C100" s="125"/>
      <c r="D100" s="279" t="s">
        <v>495</v>
      </c>
      <c r="E100" s="280"/>
      <c r="F100" s="280"/>
      <c r="G100" s="280"/>
      <c r="H100" s="280"/>
      <c r="I100" s="281"/>
      <c r="J100" s="282">
        <f>J150</f>
        <v>0</v>
      </c>
      <c r="K100" s="125"/>
      <c r="L100" s="283"/>
    </row>
    <row r="101" s="13" customFormat="1" ht="19.92" customHeight="1">
      <c r="B101" s="278"/>
      <c r="C101" s="125"/>
      <c r="D101" s="279" t="s">
        <v>496</v>
      </c>
      <c r="E101" s="280"/>
      <c r="F101" s="280"/>
      <c r="G101" s="280"/>
      <c r="H101" s="280"/>
      <c r="I101" s="281"/>
      <c r="J101" s="282">
        <f>J155</f>
        <v>0</v>
      </c>
      <c r="K101" s="125"/>
      <c r="L101" s="283"/>
    </row>
    <row r="102" s="13" customFormat="1" ht="19.92" customHeight="1">
      <c r="B102" s="278"/>
      <c r="C102" s="125"/>
      <c r="D102" s="279" t="s">
        <v>497</v>
      </c>
      <c r="E102" s="280"/>
      <c r="F102" s="280"/>
      <c r="G102" s="280"/>
      <c r="H102" s="280"/>
      <c r="I102" s="281"/>
      <c r="J102" s="282">
        <f>J162</f>
        <v>0</v>
      </c>
      <c r="K102" s="125"/>
      <c r="L102" s="283"/>
    </row>
    <row r="103" s="13" customFormat="1" ht="19.92" customHeight="1">
      <c r="B103" s="278"/>
      <c r="C103" s="125"/>
      <c r="D103" s="279" t="s">
        <v>498</v>
      </c>
      <c r="E103" s="280"/>
      <c r="F103" s="280"/>
      <c r="G103" s="280"/>
      <c r="H103" s="280"/>
      <c r="I103" s="281"/>
      <c r="J103" s="282">
        <f>J167</f>
        <v>0</v>
      </c>
      <c r="K103" s="125"/>
      <c r="L103" s="283"/>
    </row>
    <row r="104" s="13" customFormat="1" ht="19.92" customHeight="1">
      <c r="B104" s="278"/>
      <c r="C104" s="125"/>
      <c r="D104" s="279" t="s">
        <v>499</v>
      </c>
      <c r="E104" s="280"/>
      <c r="F104" s="280"/>
      <c r="G104" s="280"/>
      <c r="H104" s="280"/>
      <c r="I104" s="281"/>
      <c r="J104" s="282">
        <f>J172</f>
        <v>0</v>
      </c>
      <c r="K104" s="125"/>
      <c r="L104" s="283"/>
    </row>
    <row r="105" s="13" customFormat="1" ht="19.92" customHeight="1">
      <c r="B105" s="278"/>
      <c r="C105" s="125"/>
      <c r="D105" s="279" t="s">
        <v>500</v>
      </c>
      <c r="E105" s="280"/>
      <c r="F105" s="280"/>
      <c r="G105" s="280"/>
      <c r="H105" s="280"/>
      <c r="I105" s="281"/>
      <c r="J105" s="282">
        <f>J175</f>
        <v>0</v>
      </c>
      <c r="K105" s="125"/>
      <c r="L105" s="283"/>
    </row>
    <row r="106" s="13" customFormat="1" ht="19.92" customHeight="1">
      <c r="B106" s="278"/>
      <c r="C106" s="125"/>
      <c r="D106" s="279" t="s">
        <v>501</v>
      </c>
      <c r="E106" s="280"/>
      <c r="F106" s="280"/>
      <c r="G106" s="280"/>
      <c r="H106" s="280"/>
      <c r="I106" s="281"/>
      <c r="J106" s="282">
        <f>J182</f>
        <v>0</v>
      </c>
      <c r="K106" s="125"/>
      <c r="L106" s="283"/>
    </row>
    <row r="107" s="13" customFormat="1" ht="19.92" customHeight="1">
      <c r="B107" s="278"/>
      <c r="C107" s="125"/>
      <c r="D107" s="279" t="s">
        <v>502</v>
      </c>
      <c r="E107" s="280"/>
      <c r="F107" s="280"/>
      <c r="G107" s="280"/>
      <c r="H107" s="280"/>
      <c r="I107" s="281"/>
      <c r="J107" s="282">
        <f>J189</f>
        <v>0</v>
      </c>
      <c r="K107" s="125"/>
      <c r="L107" s="283"/>
    </row>
    <row r="108" s="13" customFormat="1" ht="19.92" customHeight="1">
      <c r="B108" s="278"/>
      <c r="C108" s="125"/>
      <c r="D108" s="279" t="s">
        <v>503</v>
      </c>
      <c r="E108" s="280"/>
      <c r="F108" s="280"/>
      <c r="G108" s="280"/>
      <c r="H108" s="280"/>
      <c r="I108" s="281"/>
      <c r="J108" s="282">
        <f>J192</f>
        <v>0</v>
      </c>
      <c r="K108" s="125"/>
      <c r="L108" s="283"/>
    </row>
    <row r="109" s="13" customFormat="1" ht="19.92" customHeight="1">
      <c r="B109" s="278"/>
      <c r="C109" s="125"/>
      <c r="D109" s="279" t="s">
        <v>504</v>
      </c>
      <c r="E109" s="280"/>
      <c r="F109" s="280"/>
      <c r="G109" s="280"/>
      <c r="H109" s="280"/>
      <c r="I109" s="281"/>
      <c r="J109" s="282">
        <f>J195</f>
        <v>0</v>
      </c>
      <c r="K109" s="125"/>
      <c r="L109" s="283"/>
    </row>
    <row r="110" s="13" customFormat="1" ht="19.92" customHeight="1">
      <c r="B110" s="278"/>
      <c r="C110" s="125"/>
      <c r="D110" s="279" t="s">
        <v>505</v>
      </c>
      <c r="E110" s="280"/>
      <c r="F110" s="280"/>
      <c r="G110" s="280"/>
      <c r="H110" s="280"/>
      <c r="I110" s="281"/>
      <c r="J110" s="282">
        <f>J198</f>
        <v>0</v>
      </c>
      <c r="K110" s="125"/>
      <c r="L110" s="283"/>
    </row>
    <row r="111" s="8" customFormat="1" ht="24.96" customHeight="1">
      <c r="B111" s="192"/>
      <c r="C111" s="193"/>
      <c r="D111" s="194" t="s">
        <v>506</v>
      </c>
      <c r="E111" s="195"/>
      <c r="F111" s="195"/>
      <c r="G111" s="195"/>
      <c r="H111" s="195"/>
      <c r="I111" s="196"/>
      <c r="J111" s="197">
        <f>J203</f>
        <v>0</v>
      </c>
      <c r="K111" s="193"/>
      <c r="L111" s="198"/>
    </row>
    <row r="112" s="13" customFormat="1" ht="19.92" customHeight="1">
      <c r="B112" s="278"/>
      <c r="C112" s="125"/>
      <c r="D112" s="279" t="s">
        <v>507</v>
      </c>
      <c r="E112" s="280"/>
      <c r="F112" s="280"/>
      <c r="G112" s="280"/>
      <c r="H112" s="280"/>
      <c r="I112" s="281"/>
      <c r="J112" s="282">
        <f>J204</f>
        <v>0</v>
      </c>
      <c r="K112" s="125"/>
      <c r="L112" s="283"/>
    </row>
    <row r="113" s="13" customFormat="1" ht="19.92" customHeight="1">
      <c r="B113" s="278"/>
      <c r="C113" s="125"/>
      <c r="D113" s="279" t="s">
        <v>508</v>
      </c>
      <c r="E113" s="280"/>
      <c r="F113" s="280"/>
      <c r="G113" s="280"/>
      <c r="H113" s="280"/>
      <c r="I113" s="281"/>
      <c r="J113" s="282">
        <f>J207</f>
        <v>0</v>
      </c>
      <c r="K113" s="125"/>
      <c r="L113" s="283"/>
    </row>
    <row r="114" s="13" customFormat="1" ht="19.92" customHeight="1">
      <c r="B114" s="278"/>
      <c r="C114" s="125"/>
      <c r="D114" s="279" t="s">
        <v>509</v>
      </c>
      <c r="E114" s="280"/>
      <c r="F114" s="280"/>
      <c r="G114" s="280"/>
      <c r="H114" s="280"/>
      <c r="I114" s="281"/>
      <c r="J114" s="282">
        <f>J210</f>
        <v>0</v>
      </c>
      <c r="K114" s="125"/>
      <c r="L114" s="283"/>
    </row>
    <row r="115" s="13" customFormat="1" ht="19.92" customHeight="1">
      <c r="B115" s="278"/>
      <c r="C115" s="125"/>
      <c r="D115" s="279" t="s">
        <v>510</v>
      </c>
      <c r="E115" s="280"/>
      <c r="F115" s="280"/>
      <c r="G115" s="280"/>
      <c r="H115" s="280"/>
      <c r="I115" s="281"/>
      <c r="J115" s="282">
        <f>J213</f>
        <v>0</v>
      </c>
      <c r="K115" s="125"/>
      <c r="L115" s="283"/>
    </row>
    <row r="116" s="13" customFormat="1" ht="19.92" customHeight="1">
      <c r="B116" s="278"/>
      <c r="C116" s="125"/>
      <c r="D116" s="279" t="s">
        <v>511</v>
      </c>
      <c r="E116" s="280"/>
      <c r="F116" s="280"/>
      <c r="G116" s="280"/>
      <c r="H116" s="280"/>
      <c r="I116" s="281"/>
      <c r="J116" s="282">
        <f>J216</f>
        <v>0</v>
      </c>
      <c r="K116" s="125"/>
      <c r="L116" s="283"/>
    </row>
    <row r="117" s="13" customFormat="1" ht="19.92" customHeight="1">
      <c r="B117" s="278"/>
      <c r="C117" s="125"/>
      <c r="D117" s="279" t="s">
        <v>512</v>
      </c>
      <c r="E117" s="280"/>
      <c r="F117" s="280"/>
      <c r="G117" s="280"/>
      <c r="H117" s="280"/>
      <c r="I117" s="281"/>
      <c r="J117" s="282">
        <f>J219</f>
        <v>0</v>
      </c>
      <c r="K117" s="125"/>
      <c r="L117" s="283"/>
    </row>
    <row r="118" s="13" customFormat="1" ht="19.92" customHeight="1">
      <c r="B118" s="278"/>
      <c r="C118" s="125"/>
      <c r="D118" s="279" t="s">
        <v>513</v>
      </c>
      <c r="E118" s="280"/>
      <c r="F118" s="280"/>
      <c r="G118" s="280"/>
      <c r="H118" s="280"/>
      <c r="I118" s="281"/>
      <c r="J118" s="282">
        <f>J226</f>
        <v>0</v>
      </c>
      <c r="K118" s="125"/>
      <c r="L118" s="283"/>
    </row>
    <row r="119" s="13" customFormat="1" ht="19.92" customHeight="1">
      <c r="B119" s="278"/>
      <c r="C119" s="125"/>
      <c r="D119" s="279" t="s">
        <v>514</v>
      </c>
      <c r="E119" s="280"/>
      <c r="F119" s="280"/>
      <c r="G119" s="280"/>
      <c r="H119" s="280"/>
      <c r="I119" s="281"/>
      <c r="J119" s="282">
        <f>J229</f>
        <v>0</v>
      </c>
      <c r="K119" s="125"/>
      <c r="L119" s="283"/>
    </row>
    <row r="120" s="13" customFormat="1" ht="19.92" customHeight="1">
      <c r="B120" s="278"/>
      <c r="C120" s="125"/>
      <c r="D120" s="279" t="s">
        <v>515</v>
      </c>
      <c r="E120" s="280"/>
      <c r="F120" s="280"/>
      <c r="G120" s="280"/>
      <c r="H120" s="280"/>
      <c r="I120" s="281"/>
      <c r="J120" s="282">
        <f>J234</f>
        <v>0</v>
      </c>
      <c r="K120" s="125"/>
      <c r="L120" s="283"/>
    </row>
    <row r="121" s="13" customFormat="1" ht="19.92" customHeight="1">
      <c r="B121" s="278"/>
      <c r="C121" s="125"/>
      <c r="D121" s="279" t="s">
        <v>516</v>
      </c>
      <c r="E121" s="280"/>
      <c r="F121" s="280"/>
      <c r="G121" s="280"/>
      <c r="H121" s="280"/>
      <c r="I121" s="281"/>
      <c r="J121" s="282">
        <f>J237</f>
        <v>0</v>
      </c>
      <c r="K121" s="125"/>
      <c r="L121" s="283"/>
    </row>
    <row r="122" s="13" customFormat="1" ht="19.92" customHeight="1">
      <c r="B122" s="278"/>
      <c r="C122" s="125"/>
      <c r="D122" s="279" t="s">
        <v>517</v>
      </c>
      <c r="E122" s="280"/>
      <c r="F122" s="280"/>
      <c r="G122" s="280"/>
      <c r="H122" s="280"/>
      <c r="I122" s="281"/>
      <c r="J122" s="282">
        <f>J244</f>
        <v>0</v>
      </c>
      <c r="K122" s="125"/>
      <c r="L122" s="283"/>
    </row>
    <row r="123" s="13" customFormat="1" ht="19.92" customHeight="1">
      <c r="B123" s="278"/>
      <c r="C123" s="125"/>
      <c r="D123" s="279" t="s">
        <v>518</v>
      </c>
      <c r="E123" s="280"/>
      <c r="F123" s="280"/>
      <c r="G123" s="280"/>
      <c r="H123" s="280"/>
      <c r="I123" s="281"/>
      <c r="J123" s="282">
        <f>J247</f>
        <v>0</v>
      </c>
      <c r="K123" s="125"/>
      <c r="L123" s="283"/>
    </row>
    <row r="124" s="13" customFormat="1" ht="19.92" customHeight="1">
      <c r="B124" s="278"/>
      <c r="C124" s="125"/>
      <c r="D124" s="279" t="s">
        <v>519</v>
      </c>
      <c r="E124" s="280"/>
      <c r="F124" s="280"/>
      <c r="G124" s="280"/>
      <c r="H124" s="280"/>
      <c r="I124" s="281"/>
      <c r="J124" s="282">
        <f>J250</f>
        <v>0</v>
      </c>
      <c r="K124" s="125"/>
      <c r="L124" s="283"/>
    </row>
    <row r="125" s="13" customFormat="1" ht="19.92" customHeight="1">
      <c r="B125" s="278"/>
      <c r="C125" s="125"/>
      <c r="D125" s="279" t="s">
        <v>520</v>
      </c>
      <c r="E125" s="280"/>
      <c r="F125" s="280"/>
      <c r="G125" s="280"/>
      <c r="H125" s="280"/>
      <c r="I125" s="281"/>
      <c r="J125" s="282">
        <f>J253</f>
        <v>0</v>
      </c>
      <c r="K125" s="125"/>
      <c r="L125" s="283"/>
    </row>
    <row r="126" s="13" customFormat="1" ht="19.92" customHeight="1">
      <c r="B126" s="278"/>
      <c r="C126" s="125"/>
      <c r="D126" s="279" t="s">
        <v>521</v>
      </c>
      <c r="E126" s="280"/>
      <c r="F126" s="280"/>
      <c r="G126" s="280"/>
      <c r="H126" s="280"/>
      <c r="I126" s="281"/>
      <c r="J126" s="282">
        <f>J256</f>
        <v>0</v>
      </c>
      <c r="K126" s="125"/>
      <c r="L126" s="283"/>
    </row>
    <row r="127" s="1" customFormat="1" ht="21.84" customHeight="1">
      <c r="B127" s="36"/>
      <c r="C127" s="37"/>
      <c r="D127" s="37"/>
      <c r="E127" s="37"/>
      <c r="F127" s="37"/>
      <c r="G127" s="37"/>
      <c r="H127" s="37"/>
      <c r="I127" s="149"/>
      <c r="J127" s="37"/>
      <c r="K127" s="37"/>
      <c r="L127" s="41"/>
    </row>
    <row r="128" s="1" customFormat="1" ht="6.96" customHeight="1">
      <c r="B128" s="59"/>
      <c r="C128" s="60"/>
      <c r="D128" s="60"/>
      <c r="E128" s="60"/>
      <c r="F128" s="60"/>
      <c r="G128" s="60"/>
      <c r="H128" s="60"/>
      <c r="I128" s="181"/>
      <c r="J128" s="60"/>
      <c r="K128" s="60"/>
      <c r="L128" s="41"/>
    </row>
    <row r="132" s="1" customFormat="1" ht="6.96" customHeight="1">
      <c r="B132" s="61"/>
      <c r="C132" s="62"/>
      <c r="D132" s="62"/>
      <c r="E132" s="62"/>
      <c r="F132" s="62"/>
      <c r="G132" s="62"/>
      <c r="H132" s="62"/>
      <c r="I132" s="184"/>
      <c r="J132" s="62"/>
      <c r="K132" s="62"/>
      <c r="L132" s="41"/>
    </row>
    <row r="133" s="1" customFormat="1" ht="24.96" customHeight="1">
      <c r="B133" s="36"/>
      <c r="C133" s="21" t="s">
        <v>124</v>
      </c>
      <c r="D133" s="37"/>
      <c r="E133" s="37"/>
      <c r="F133" s="37"/>
      <c r="G133" s="37"/>
      <c r="H133" s="37"/>
      <c r="I133" s="149"/>
      <c r="J133" s="37"/>
      <c r="K133" s="37"/>
      <c r="L133" s="41"/>
    </row>
    <row r="134" s="1" customFormat="1" ht="6.96" customHeight="1">
      <c r="B134" s="36"/>
      <c r="C134" s="37"/>
      <c r="D134" s="37"/>
      <c r="E134" s="37"/>
      <c r="F134" s="37"/>
      <c r="G134" s="37"/>
      <c r="H134" s="37"/>
      <c r="I134" s="149"/>
      <c r="J134" s="37"/>
      <c r="K134" s="37"/>
      <c r="L134" s="41"/>
    </row>
    <row r="135" s="1" customFormat="1" ht="12" customHeight="1">
      <c r="B135" s="36"/>
      <c r="C135" s="30" t="s">
        <v>16</v>
      </c>
      <c r="D135" s="37"/>
      <c r="E135" s="37"/>
      <c r="F135" s="37"/>
      <c r="G135" s="37"/>
      <c r="H135" s="37"/>
      <c r="I135" s="149"/>
      <c r="J135" s="37"/>
      <c r="K135" s="37"/>
      <c r="L135" s="41"/>
    </row>
    <row r="136" s="1" customFormat="1" ht="16.5" customHeight="1">
      <c r="B136" s="36"/>
      <c r="C136" s="37"/>
      <c r="D136" s="37"/>
      <c r="E136" s="185" t="str">
        <f>E7</f>
        <v>Odvedení splaškových vod z lokality Krnov - Ježník- 3. část</v>
      </c>
      <c r="F136" s="30"/>
      <c r="G136" s="30"/>
      <c r="H136" s="30"/>
      <c r="I136" s="149"/>
      <c r="J136" s="37"/>
      <c r="K136" s="37"/>
      <c r="L136" s="41"/>
    </row>
    <row r="137" ht="12" customHeight="1">
      <c r="B137" s="19"/>
      <c r="C137" s="30" t="s">
        <v>102</v>
      </c>
      <c r="D137" s="20"/>
      <c r="E137" s="20"/>
      <c r="F137" s="20"/>
      <c r="G137" s="20"/>
      <c r="H137" s="20"/>
      <c r="I137" s="140"/>
      <c r="J137" s="20"/>
      <c r="K137" s="20"/>
      <c r="L137" s="18"/>
    </row>
    <row r="138" s="1" customFormat="1" ht="16.5" customHeight="1">
      <c r="B138" s="36"/>
      <c r="C138" s="37"/>
      <c r="D138" s="37"/>
      <c r="E138" s="185" t="s">
        <v>103</v>
      </c>
      <c r="F138" s="37"/>
      <c r="G138" s="37"/>
      <c r="H138" s="37"/>
      <c r="I138" s="149"/>
      <c r="J138" s="37"/>
      <c r="K138" s="37"/>
      <c r="L138" s="41"/>
    </row>
    <row r="139" s="1" customFormat="1" ht="12" customHeight="1">
      <c r="B139" s="36"/>
      <c r="C139" s="30" t="s">
        <v>104</v>
      </c>
      <c r="D139" s="37"/>
      <c r="E139" s="37"/>
      <c r="F139" s="37"/>
      <c r="G139" s="37"/>
      <c r="H139" s="37"/>
      <c r="I139" s="149"/>
      <c r="J139" s="37"/>
      <c r="K139" s="37"/>
      <c r="L139" s="41"/>
    </row>
    <row r="140" s="1" customFormat="1" ht="16.5" customHeight="1">
      <c r="B140" s="36"/>
      <c r="C140" s="37"/>
      <c r="D140" s="37"/>
      <c r="E140" s="69" t="str">
        <f>E11</f>
        <v>00-00 - Ostatní a vedlejší náklady</v>
      </c>
      <c r="F140" s="37"/>
      <c r="G140" s="37"/>
      <c r="H140" s="37"/>
      <c r="I140" s="149"/>
      <c r="J140" s="37"/>
      <c r="K140" s="37"/>
      <c r="L140" s="41"/>
    </row>
    <row r="141" s="1" customFormat="1" ht="6.96" customHeight="1">
      <c r="B141" s="36"/>
      <c r="C141" s="37"/>
      <c r="D141" s="37"/>
      <c r="E141" s="37"/>
      <c r="F141" s="37"/>
      <c r="G141" s="37"/>
      <c r="H141" s="37"/>
      <c r="I141" s="149"/>
      <c r="J141" s="37"/>
      <c r="K141" s="37"/>
      <c r="L141" s="41"/>
    </row>
    <row r="142" s="1" customFormat="1" ht="12" customHeight="1">
      <c r="B142" s="36"/>
      <c r="C142" s="30" t="s">
        <v>20</v>
      </c>
      <c r="D142" s="37"/>
      <c r="E142" s="37"/>
      <c r="F142" s="25" t="str">
        <f>F14</f>
        <v>Krnov</v>
      </c>
      <c r="G142" s="37"/>
      <c r="H142" s="37"/>
      <c r="I142" s="151" t="s">
        <v>22</v>
      </c>
      <c r="J142" s="72" t="str">
        <f>IF(J14="","",J14)</f>
        <v>7. 11. 2019</v>
      </c>
      <c r="K142" s="37"/>
      <c r="L142" s="41"/>
    </row>
    <row r="143" s="1" customFormat="1" ht="6.96" customHeight="1">
      <c r="B143" s="36"/>
      <c r="C143" s="37"/>
      <c r="D143" s="37"/>
      <c r="E143" s="37"/>
      <c r="F143" s="37"/>
      <c r="G143" s="37"/>
      <c r="H143" s="37"/>
      <c r="I143" s="149"/>
      <c r="J143" s="37"/>
      <c r="K143" s="37"/>
      <c r="L143" s="41"/>
    </row>
    <row r="144" s="1" customFormat="1" ht="27.9" customHeight="1">
      <c r="B144" s="36"/>
      <c r="C144" s="30" t="s">
        <v>24</v>
      </c>
      <c r="D144" s="37"/>
      <c r="E144" s="37"/>
      <c r="F144" s="25" t="str">
        <f>E17</f>
        <v>Město Krnov</v>
      </c>
      <c r="G144" s="37"/>
      <c r="H144" s="37"/>
      <c r="I144" s="151" t="s">
        <v>30</v>
      </c>
      <c r="J144" s="34" t="str">
        <f>E23</f>
        <v>KONEKO spol. s r.o.</v>
      </c>
      <c r="K144" s="37"/>
      <c r="L144" s="41"/>
    </row>
    <row r="145" s="1" customFormat="1" ht="15.15" customHeight="1">
      <c r="B145" s="36"/>
      <c r="C145" s="30" t="s">
        <v>28</v>
      </c>
      <c r="D145" s="37"/>
      <c r="E145" s="37"/>
      <c r="F145" s="25" t="str">
        <f>IF(E20="","",E20)</f>
        <v>Vyplň údaj</v>
      </c>
      <c r="G145" s="37"/>
      <c r="H145" s="37"/>
      <c r="I145" s="151" t="s">
        <v>33</v>
      </c>
      <c r="J145" s="34" t="str">
        <f>E26</f>
        <v xml:space="preserve"> </v>
      </c>
      <c r="K145" s="37"/>
      <c r="L145" s="41"/>
    </row>
    <row r="146" s="1" customFormat="1" ht="10.32" customHeight="1">
      <c r="B146" s="36"/>
      <c r="C146" s="37"/>
      <c r="D146" s="37"/>
      <c r="E146" s="37"/>
      <c r="F146" s="37"/>
      <c r="G146" s="37"/>
      <c r="H146" s="37"/>
      <c r="I146" s="149"/>
      <c r="J146" s="37"/>
      <c r="K146" s="37"/>
      <c r="L146" s="41"/>
    </row>
    <row r="147" s="9" customFormat="1" ht="29.28" customHeight="1">
      <c r="B147" s="199"/>
      <c r="C147" s="200" t="s">
        <v>125</v>
      </c>
      <c r="D147" s="201" t="s">
        <v>61</v>
      </c>
      <c r="E147" s="201" t="s">
        <v>57</v>
      </c>
      <c r="F147" s="201" t="s">
        <v>58</v>
      </c>
      <c r="G147" s="201" t="s">
        <v>126</v>
      </c>
      <c r="H147" s="201" t="s">
        <v>127</v>
      </c>
      <c r="I147" s="202" t="s">
        <v>128</v>
      </c>
      <c r="J147" s="203" t="s">
        <v>110</v>
      </c>
      <c r="K147" s="204" t="s">
        <v>129</v>
      </c>
      <c r="L147" s="205"/>
      <c r="M147" s="93" t="s">
        <v>1</v>
      </c>
      <c r="N147" s="94" t="s">
        <v>40</v>
      </c>
      <c r="O147" s="94" t="s">
        <v>130</v>
      </c>
      <c r="P147" s="94" t="s">
        <v>131</v>
      </c>
      <c r="Q147" s="94" t="s">
        <v>132</v>
      </c>
      <c r="R147" s="94" t="s">
        <v>133</v>
      </c>
      <c r="S147" s="94" t="s">
        <v>134</v>
      </c>
      <c r="T147" s="95" t="s">
        <v>135</v>
      </c>
    </row>
    <row r="148" s="1" customFormat="1" ht="22.8" customHeight="1">
      <c r="B148" s="36"/>
      <c r="C148" s="100" t="s">
        <v>136</v>
      </c>
      <c r="D148" s="37"/>
      <c r="E148" s="37"/>
      <c r="F148" s="37"/>
      <c r="G148" s="37"/>
      <c r="H148" s="37"/>
      <c r="I148" s="149"/>
      <c r="J148" s="206">
        <f>BK148</f>
        <v>0</v>
      </c>
      <c r="K148" s="37"/>
      <c r="L148" s="41"/>
      <c r="M148" s="96"/>
      <c r="N148" s="97"/>
      <c r="O148" s="97"/>
      <c r="P148" s="207">
        <f>P149+P203</f>
        <v>0</v>
      </c>
      <c r="Q148" s="97"/>
      <c r="R148" s="207">
        <f>R149+R203</f>
        <v>0</v>
      </c>
      <c r="S148" s="97"/>
      <c r="T148" s="208">
        <f>T149+T203</f>
        <v>0</v>
      </c>
      <c r="AT148" s="15" t="s">
        <v>75</v>
      </c>
      <c r="AU148" s="15" t="s">
        <v>112</v>
      </c>
      <c r="BK148" s="209">
        <f>BK149+BK203</f>
        <v>0</v>
      </c>
    </row>
    <row r="149" s="10" customFormat="1" ht="25.92" customHeight="1">
      <c r="B149" s="210"/>
      <c r="C149" s="211"/>
      <c r="D149" s="212" t="s">
        <v>75</v>
      </c>
      <c r="E149" s="213" t="s">
        <v>83</v>
      </c>
      <c r="F149" s="213" t="s">
        <v>522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P150+P155+P162+P167+P172+P175+P182+P189+P192+P195+P198</f>
        <v>0</v>
      </c>
      <c r="Q149" s="218"/>
      <c r="R149" s="219">
        <f>R150+R155+R162+R167+R172+R175+R182+R189+R192+R195+R198</f>
        <v>0</v>
      </c>
      <c r="S149" s="218"/>
      <c r="T149" s="220">
        <f>T150+T155+T162+T167+T172+T175+T182+T189+T192+T195+T198</f>
        <v>0</v>
      </c>
      <c r="AR149" s="221" t="s">
        <v>83</v>
      </c>
      <c r="AT149" s="222" t="s">
        <v>75</v>
      </c>
      <c r="AU149" s="222" t="s">
        <v>76</v>
      </c>
      <c r="AY149" s="221" t="s">
        <v>138</v>
      </c>
      <c r="BK149" s="223">
        <f>BK150+BK155+BK162+BK167+BK172+BK175+BK182+BK189+BK192+BK195+BK198</f>
        <v>0</v>
      </c>
    </row>
    <row r="150" s="10" customFormat="1" ht="22.8" customHeight="1">
      <c r="B150" s="210"/>
      <c r="C150" s="211"/>
      <c r="D150" s="212" t="s">
        <v>75</v>
      </c>
      <c r="E150" s="284" t="s">
        <v>523</v>
      </c>
      <c r="F150" s="284" t="s">
        <v>524</v>
      </c>
      <c r="G150" s="211"/>
      <c r="H150" s="211"/>
      <c r="I150" s="214"/>
      <c r="J150" s="285">
        <f>BK150</f>
        <v>0</v>
      </c>
      <c r="K150" s="211"/>
      <c r="L150" s="216"/>
      <c r="M150" s="217"/>
      <c r="N150" s="218"/>
      <c r="O150" s="218"/>
      <c r="P150" s="219">
        <f>SUM(P151:P154)</f>
        <v>0</v>
      </c>
      <c r="Q150" s="218"/>
      <c r="R150" s="219">
        <f>SUM(R151:R154)</f>
        <v>0</v>
      </c>
      <c r="S150" s="218"/>
      <c r="T150" s="220">
        <f>SUM(T151:T154)</f>
        <v>0</v>
      </c>
      <c r="AR150" s="221" t="s">
        <v>83</v>
      </c>
      <c r="AT150" s="222" t="s">
        <v>75</v>
      </c>
      <c r="AU150" s="222" t="s">
        <v>83</v>
      </c>
      <c r="AY150" s="221" t="s">
        <v>138</v>
      </c>
      <c r="BK150" s="223">
        <f>SUM(BK151:BK154)</f>
        <v>0</v>
      </c>
    </row>
    <row r="151" s="1" customFormat="1" ht="24" customHeight="1">
      <c r="B151" s="36"/>
      <c r="C151" s="224" t="s">
        <v>349</v>
      </c>
      <c r="D151" s="224" t="s">
        <v>139</v>
      </c>
      <c r="E151" s="225" t="s">
        <v>525</v>
      </c>
      <c r="F151" s="226" t="s">
        <v>526</v>
      </c>
      <c r="G151" s="227" t="s">
        <v>527</v>
      </c>
      <c r="H151" s="228">
        <v>1</v>
      </c>
      <c r="I151" s="229"/>
      <c r="J151" s="230">
        <f>ROUND(I151*H151,2)</f>
        <v>0</v>
      </c>
      <c r="K151" s="226" t="s">
        <v>1</v>
      </c>
      <c r="L151" s="41"/>
      <c r="M151" s="231" t="s">
        <v>1</v>
      </c>
      <c r="N151" s="232" t="s">
        <v>41</v>
      </c>
      <c r="O151" s="84"/>
      <c r="P151" s="233">
        <f>O151*H151</f>
        <v>0</v>
      </c>
      <c r="Q151" s="233">
        <v>0</v>
      </c>
      <c r="R151" s="233">
        <f>Q151*H151</f>
        <v>0</v>
      </c>
      <c r="S151" s="233">
        <v>0</v>
      </c>
      <c r="T151" s="234">
        <f>S151*H151</f>
        <v>0</v>
      </c>
      <c r="AR151" s="235" t="s">
        <v>144</v>
      </c>
      <c r="AT151" s="235" t="s">
        <v>139</v>
      </c>
      <c r="AU151" s="235" t="s">
        <v>85</v>
      </c>
      <c r="AY151" s="15" t="s">
        <v>138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5" t="s">
        <v>83</v>
      </c>
      <c r="BK151" s="236">
        <f>ROUND(I151*H151,2)</f>
        <v>0</v>
      </c>
      <c r="BL151" s="15" t="s">
        <v>144</v>
      </c>
      <c r="BM151" s="235" t="s">
        <v>85</v>
      </c>
    </row>
    <row r="152" s="1" customFormat="1">
      <c r="B152" s="36"/>
      <c r="C152" s="37"/>
      <c r="D152" s="237" t="s">
        <v>146</v>
      </c>
      <c r="E152" s="37"/>
      <c r="F152" s="238" t="s">
        <v>528</v>
      </c>
      <c r="G152" s="37"/>
      <c r="H152" s="37"/>
      <c r="I152" s="149"/>
      <c r="J152" s="37"/>
      <c r="K152" s="37"/>
      <c r="L152" s="41"/>
      <c r="M152" s="239"/>
      <c r="N152" s="84"/>
      <c r="O152" s="84"/>
      <c r="P152" s="84"/>
      <c r="Q152" s="84"/>
      <c r="R152" s="84"/>
      <c r="S152" s="84"/>
      <c r="T152" s="85"/>
      <c r="AT152" s="15" t="s">
        <v>146</v>
      </c>
      <c r="AU152" s="15" t="s">
        <v>85</v>
      </c>
    </row>
    <row r="153" s="1" customFormat="1" ht="16.5" customHeight="1">
      <c r="B153" s="36"/>
      <c r="C153" s="224" t="s">
        <v>529</v>
      </c>
      <c r="D153" s="224" t="s">
        <v>139</v>
      </c>
      <c r="E153" s="225" t="s">
        <v>530</v>
      </c>
      <c r="F153" s="226" t="s">
        <v>531</v>
      </c>
      <c r="G153" s="227" t="s">
        <v>527</v>
      </c>
      <c r="H153" s="228">
        <v>1</v>
      </c>
      <c r="I153" s="229"/>
      <c r="J153" s="230">
        <f>ROUND(I153*H153,2)</f>
        <v>0</v>
      </c>
      <c r="K153" s="226" t="s">
        <v>1</v>
      </c>
      <c r="L153" s="41"/>
      <c r="M153" s="231" t="s">
        <v>1</v>
      </c>
      <c r="N153" s="232" t="s">
        <v>41</v>
      </c>
      <c r="O153" s="84"/>
      <c r="P153" s="233">
        <f>O153*H153</f>
        <v>0</v>
      </c>
      <c r="Q153" s="233">
        <v>0</v>
      </c>
      <c r="R153" s="233">
        <f>Q153*H153</f>
        <v>0</v>
      </c>
      <c r="S153" s="233">
        <v>0</v>
      </c>
      <c r="T153" s="234">
        <f>S153*H153</f>
        <v>0</v>
      </c>
      <c r="AR153" s="235" t="s">
        <v>144</v>
      </c>
      <c r="AT153" s="235" t="s">
        <v>139</v>
      </c>
      <c r="AU153" s="235" t="s">
        <v>85</v>
      </c>
      <c r="AY153" s="15" t="s">
        <v>138</v>
      </c>
      <c r="BE153" s="236">
        <f>IF(N153="základní",J153,0)</f>
        <v>0</v>
      </c>
      <c r="BF153" s="236">
        <f>IF(N153="snížená",J153,0)</f>
        <v>0</v>
      </c>
      <c r="BG153" s="236">
        <f>IF(N153="zákl. přenesená",J153,0)</f>
        <v>0</v>
      </c>
      <c r="BH153" s="236">
        <f>IF(N153="sníž. přenesená",J153,0)</f>
        <v>0</v>
      </c>
      <c r="BI153" s="236">
        <f>IF(N153="nulová",J153,0)</f>
        <v>0</v>
      </c>
      <c r="BJ153" s="15" t="s">
        <v>83</v>
      </c>
      <c r="BK153" s="236">
        <f>ROUND(I153*H153,2)</f>
        <v>0</v>
      </c>
      <c r="BL153" s="15" t="s">
        <v>144</v>
      </c>
      <c r="BM153" s="235" t="s">
        <v>144</v>
      </c>
    </row>
    <row r="154" s="1" customFormat="1">
      <c r="B154" s="36"/>
      <c r="C154" s="37"/>
      <c r="D154" s="237" t="s">
        <v>146</v>
      </c>
      <c r="E154" s="37"/>
      <c r="F154" s="238" t="s">
        <v>532</v>
      </c>
      <c r="G154" s="37"/>
      <c r="H154" s="37"/>
      <c r="I154" s="149"/>
      <c r="J154" s="37"/>
      <c r="K154" s="37"/>
      <c r="L154" s="41"/>
      <c r="M154" s="239"/>
      <c r="N154" s="84"/>
      <c r="O154" s="84"/>
      <c r="P154" s="84"/>
      <c r="Q154" s="84"/>
      <c r="R154" s="84"/>
      <c r="S154" s="84"/>
      <c r="T154" s="85"/>
      <c r="AT154" s="15" t="s">
        <v>146</v>
      </c>
      <c r="AU154" s="15" t="s">
        <v>85</v>
      </c>
    </row>
    <row r="155" s="10" customFormat="1" ht="22.8" customHeight="1">
      <c r="B155" s="210"/>
      <c r="C155" s="211"/>
      <c r="D155" s="212" t="s">
        <v>75</v>
      </c>
      <c r="E155" s="284" t="s">
        <v>533</v>
      </c>
      <c r="F155" s="284" t="s">
        <v>534</v>
      </c>
      <c r="G155" s="211"/>
      <c r="H155" s="211"/>
      <c r="I155" s="214"/>
      <c r="J155" s="285">
        <f>BK155</f>
        <v>0</v>
      </c>
      <c r="K155" s="211"/>
      <c r="L155" s="216"/>
      <c r="M155" s="217"/>
      <c r="N155" s="218"/>
      <c r="O155" s="218"/>
      <c r="P155" s="219">
        <f>SUM(P156:P161)</f>
        <v>0</v>
      </c>
      <c r="Q155" s="218"/>
      <c r="R155" s="219">
        <f>SUM(R156:R161)</f>
        <v>0</v>
      </c>
      <c r="S155" s="218"/>
      <c r="T155" s="220">
        <f>SUM(T156:T161)</f>
        <v>0</v>
      </c>
      <c r="AR155" s="221" t="s">
        <v>83</v>
      </c>
      <c r="AT155" s="222" t="s">
        <v>75</v>
      </c>
      <c r="AU155" s="222" t="s">
        <v>83</v>
      </c>
      <c r="AY155" s="221" t="s">
        <v>138</v>
      </c>
      <c r="BK155" s="223">
        <f>SUM(BK156:BK161)</f>
        <v>0</v>
      </c>
    </row>
    <row r="156" s="1" customFormat="1" ht="16.5" customHeight="1">
      <c r="B156" s="36"/>
      <c r="C156" s="224" t="s">
        <v>360</v>
      </c>
      <c r="D156" s="224" t="s">
        <v>139</v>
      </c>
      <c r="E156" s="225" t="s">
        <v>535</v>
      </c>
      <c r="F156" s="226" t="s">
        <v>536</v>
      </c>
      <c r="G156" s="227" t="s">
        <v>527</v>
      </c>
      <c r="H156" s="228">
        <v>1</v>
      </c>
      <c r="I156" s="229"/>
      <c r="J156" s="230">
        <f>ROUND(I156*H156,2)</f>
        <v>0</v>
      </c>
      <c r="K156" s="226" t="s">
        <v>1</v>
      </c>
      <c r="L156" s="41"/>
      <c r="M156" s="231" t="s">
        <v>1</v>
      </c>
      <c r="N156" s="232" t="s">
        <v>41</v>
      </c>
      <c r="O156" s="84"/>
      <c r="P156" s="233">
        <f>O156*H156</f>
        <v>0</v>
      </c>
      <c r="Q156" s="233">
        <v>0</v>
      </c>
      <c r="R156" s="233">
        <f>Q156*H156</f>
        <v>0</v>
      </c>
      <c r="S156" s="233">
        <v>0</v>
      </c>
      <c r="T156" s="234">
        <f>S156*H156</f>
        <v>0</v>
      </c>
      <c r="AR156" s="235" t="s">
        <v>144</v>
      </c>
      <c r="AT156" s="235" t="s">
        <v>139</v>
      </c>
      <c r="AU156" s="235" t="s">
        <v>85</v>
      </c>
      <c r="AY156" s="15" t="s">
        <v>138</v>
      </c>
      <c r="BE156" s="236">
        <f>IF(N156="základní",J156,0)</f>
        <v>0</v>
      </c>
      <c r="BF156" s="236">
        <f>IF(N156="snížená",J156,0)</f>
        <v>0</v>
      </c>
      <c r="BG156" s="236">
        <f>IF(N156="zákl. přenesená",J156,0)</f>
        <v>0</v>
      </c>
      <c r="BH156" s="236">
        <f>IF(N156="sníž. přenesená",J156,0)</f>
        <v>0</v>
      </c>
      <c r="BI156" s="236">
        <f>IF(N156="nulová",J156,0)</f>
        <v>0</v>
      </c>
      <c r="BJ156" s="15" t="s">
        <v>83</v>
      </c>
      <c r="BK156" s="236">
        <f>ROUND(I156*H156,2)</f>
        <v>0</v>
      </c>
      <c r="BL156" s="15" t="s">
        <v>144</v>
      </c>
      <c r="BM156" s="235" t="s">
        <v>537</v>
      </c>
    </row>
    <row r="157" s="1" customFormat="1">
      <c r="B157" s="36"/>
      <c r="C157" s="37"/>
      <c r="D157" s="237" t="s">
        <v>146</v>
      </c>
      <c r="E157" s="37"/>
      <c r="F157" s="238" t="s">
        <v>538</v>
      </c>
      <c r="G157" s="37"/>
      <c r="H157" s="37"/>
      <c r="I157" s="149"/>
      <c r="J157" s="37"/>
      <c r="K157" s="37"/>
      <c r="L157" s="41"/>
      <c r="M157" s="239"/>
      <c r="N157" s="84"/>
      <c r="O157" s="84"/>
      <c r="P157" s="84"/>
      <c r="Q157" s="84"/>
      <c r="R157" s="84"/>
      <c r="S157" s="84"/>
      <c r="T157" s="85"/>
      <c r="AT157" s="15" t="s">
        <v>146</v>
      </c>
      <c r="AU157" s="15" t="s">
        <v>85</v>
      </c>
    </row>
    <row r="158" s="1" customFormat="1" ht="16.5" customHeight="1">
      <c r="B158" s="36"/>
      <c r="C158" s="224" t="s">
        <v>539</v>
      </c>
      <c r="D158" s="224" t="s">
        <v>139</v>
      </c>
      <c r="E158" s="225" t="s">
        <v>540</v>
      </c>
      <c r="F158" s="226" t="s">
        <v>541</v>
      </c>
      <c r="G158" s="227" t="s">
        <v>527</v>
      </c>
      <c r="H158" s="228">
        <v>1</v>
      </c>
      <c r="I158" s="229"/>
      <c r="J158" s="230">
        <f>ROUND(I158*H158,2)</f>
        <v>0</v>
      </c>
      <c r="K158" s="226" t="s">
        <v>1</v>
      </c>
      <c r="L158" s="41"/>
      <c r="M158" s="231" t="s">
        <v>1</v>
      </c>
      <c r="N158" s="232" t="s">
        <v>41</v>
      </c>
      <c r="O158" s="84"/>
      <c r="P158" s="233">
        <f>O158*H158</f>
        <v>0</v>
      </c>
      <c r="Q158" s="233">
        <v>0</v>
      </c>
      <c r="R158" s="233">
        <f>Q158*H158</f>
        <v>0</v>
      </c>
      <c r="S158" s="233">
        <v>0</v>
      </c>
      <c r="T158" s="234">
        <f>S158*H158</f>
        <v>0</v>
      </c>
      <c r="AR158" s="235" t="s">
        <v>144</v>
      </c>
      <c r="AT158" s="235" t="s">
        <v>139</v>
      </c>
      <c r="AU158" s="235" t="s">
        <v>85</v>
      </c>
      <c r="AY158" s="15" t="s">
        <v>138</v>
      </c>
      <c r="BE158" s="236">
        <f>IF(N158="základní",J158,0)</f>
        <v>0</v>
      </c>
      <c r="BF158" s="236">
        <f>IF(N158="snížená",J158,0)</f>
        <v>0</v>
      </c>
      <c r="BG158" s="236">
        <f>IF(N158="zákl. přenesená",J158,0)</f>
        <v>0</v>
      </c>
      <c r="BH158" s="236">
        <f>IF(N158="sníž. přenesená",J158,0)</f>
        <v>0</v>
      </c>
      <c r="BI158" s="236">
        <f>IF(N158="nulová",J158,0)</f>
        <v>0</v>
      </c>
      <c r="BJ158" s="15" t="s">
        <v>83</v>
      </c>
      <c r="BK158" s="236">
        <f>ROUND(I158*H158,2)</f>
        <v>0</v>
      </c>
      <c r="BL158" s="15" t="s">
        <v>144</v>
      </c>
      <c r="BM158" s="235" t="s">
        <v>280</v>
      </c>
    </row>
    <row r="159" s="1" customFormat="1">
      <c r="B159" s="36"/>
      <c r="C159" s="37"/>
      <c r="D159" s="237" t="s">
        <v>146</v>
      </c>
      <c r="E159" s="37"/>
      <c r="F159" s="238" t="s">
        <v>542</v>
      </c>
      <c r="G159" s="37"/>
      <c r="H159" s="37"/>
      <c r="I159" s="149"/>
      <c r="J159" s="37"/>
      <c r="K159" s="37"/>
      <c r="L159" s="41"/>
      <c r="M159" s="239"/>
      <c r="N159" s="84"/>
      <c r="O159" s="84"/>
      <c r="P159" s="84"/>
      <c r="Q159" s="84"/>
      <c r="R159" s="84"/>
      <c r="S159" s="84"/>
      <c r="T159" s="85"/>
      <c r="AT159" s="15" t="s">
        <v>146</v>
      </c>
      <c r="AU159" s="15" t="s">
        <v>85</v>
      </c>
    </row>
    <row r="160" s="1" customFormat="1" ht="16.5" customHeight="1">
      <c r="B160" s="36"/>
      <c r="C160" s="224" t="s">
        <v>358</v>
      </c>
      <c r="D160" s="224" t="s">
        <v>139</v>
      </c>
      <c r="E160" s="225" t="s">
        <v>543</v>
      </c>
      <c r="F160" s="226" t="s">
        <v>544</v>
      </c>
      <c r="G160" s="227" t="s">
        <v>527</v>
      </c>
      <c r="H160" s="228">
        <v>1</v>
      </c>
      <c r="I160" s="229"/>
      <c r="J160" s="230">
        <f>ROUND(I160*H160,2)</f>
        <v>0</v>
      </c>
      <c r="K160" s="226" t="s">
        <v>1</v>
      </c>
      <c r="L160" s="41"/>
      <c r="M160" s="231" t="s">
        <v>1</v>
      </c>
      <c r="N160" s="232" t="s">
        <v>41</v>
      </c>
      <c r="O160" s="84"/>
      <c r="P160" s="233">
        <f>O160*H160</f>
        <v>0</v>
      </c>
      <c r="Q160" s="233">
        <v>0</v>
      </c>
      <c r="R160" s="233">
        <f>Q160*H160</f>
        <v>0</v>
      </c>
      <c r="S160" s="233">
        <v>0</v>
      </c>
      <c r="T160" s="234">
        <f>S160*H160</f>
        <v>0</v>
      </c>
      <c r="AR160" s="235" t="s">
        <v>144</v>
      </c>
      <c r="AT160" s="235" t="s">
        <v>139</v>
      </c>
      <c r="AU160" s="235" t="s">
        <v>85</v>
      </c>
      <c r="AY160" s="15" t="s">
        <v>138</v>
      </c>
      <c r="BE160" s="236">
        <f>IF(N160="základní",J160,0)</f>
        <v>0</v>
      </c>
      <c r="BF160" s="236">
        <f>IF(N160="snížená",J160,0)</f>
        <v>0</v>
      </c>
      <c r="BG160" s="236">
        <f>IF(N160="zákl. přenesená",J160,0)</f>
        <v>0</v>
      </c>
      <c r="BH160" s="236">
        <f>IF(N160="sníž. přenesená",J160,0)</f>
        <v>0</v>
      </c>
      <c r="BI160" s="236">
        <f>IF(N160="nulová",J160,0)</f>
        <v>0</v>
      </c>
      <c r="BJ160" s="15" t="s">
        <v>83</v>
      </c>
      <c r="BK160" s="236">
        <f>ROUND(I160*H160,2)</f>
        <v>0</v>
      </c>
      <c r="BL160" s="15" t="s">
        <v>144</v>
      </c>
      <c r="BM160" s="235" t="s">
        <v>545</v>
      </c>
    </row>
    <row r="161" s="1" customFormat="1">
      <c r="B161" s="36"/>
      <c r="C161" s="37"/>
      <c r="D161" s="237" t="s">
        <v>146</v>
      </c>
      <c r="E161" s="37"/>
      <c r="F161" s="238" t="s">
        <v>546</v>
      </c>
      <c r="G161" s="37"/>
      <c r="H161" s="37"/>
      <c r="I161" s="149"/>
      <c r="J161" s="37"/>
      <c r="K161" s="37"/>
      <c r="L161" s="41"/>
      <c r="M161" s="239"/>
      <c r="N161" s="84"/>
      <c r="O161" s="84"/>
      <c r="P161" s="84"/>
      <c r="Q161" s="84"/>
      <c r="R161" s="84"/>
      <c r="S161" s="84"/>
      <c r="T161" s="85"/>
      <c r="AT161" s="15" t="s">
        <v>146</v>
      </c>
      <c r="AU161" s="15" t="s">
        <v>85</v>
      </c>
    </row>
    <row r="162" s="10" customFormat="1" ht="22.8" customHeight="1">
      <c r="B162" s="210"/>
      <c r="C162" s="211"/>
      <c r="D162" s="212" t="s">
        <v>75</v>
      </c>
      <c r="E162" s="284" t="s">
        <v>547</v>
      </c>
      <c r="F162" s="284" t="s">
        <v>548</v>
      </c>
      <c r="G162" s="211"/>
      <c r="H162" s="211"/>
      <c r="I162" s="214"/>
      <c r="J162" s="285">
        <f>BK162</f>
        <v>0</v>
      </c>
      <c r="K162" s="211"/>
      <c r="L162" s="216"/>
      <c r="M162" s="217"/>
      <c r="N162" s="218"/>
      <c r="O162" s="218"/>
      <c r="P162" s="219">
        <f>SUM(P163:P166)</f>
        <v>0</v>
      </c>
      <c r="Q162" s="218"/>
      <c r="R162" s="219">
        <f>SUM(R163:R166)</f>
        <v>0</v>
      </c>
      <c r="S162" s="218"/>
      <c r="T162" s="220">
        <f>SUM(T163:T166)</f>
        <v>0</v>
      </c>
      <c r="AR162" s="221" t="s">
        <v>83</v>
      </c>
      <c r="AT162" s="222" t="s">
        <v>75</v>
      </c>
      <c r="AU162" s="222" t="s">
        <v>83</v>
      </c>
      <c r="AY162" s="221" t="s">
        <v>138</v>
      </c>
      <c r="BK162" s="223">
        <f>SUM(BK163:BK166)</f>
        <v>0</v>
      </c>
    </row>
    <row r="163" s="1" customFormat="1" ht="16.5" customHeight="1">
      <c r="B163" s="36"/>
      <c r="C163" s="224" t="s">
        <v>368</v>
      </c>
      <c r="D163" s="224" t="s">
        <v>139</v>
      </c>
      <c r="E163" s="225" t="s">
        <v>549</v>
      </c>
      <c r="F163" s="226" t="s">
        <v>550</v>
      </c>
      <c r="G163" s="227" t="s">
        <v>527</v>
      </c>
      <c r="H163" s="228">
        <v>1</v>
      </c>
      <c r="I163" s="229"/>
      <c r="J163" s="230">
        <f>ROUND(I163*H163,2)</f>
        <v>0</v>
      </c>
      <c r="K163" s="226" t="s">
        <v>1</v>
      </c>
      <c r="L163" s="41"/>
      <c r="M163" s="231" t="s">
        <v>1</v>
      </c>
      <c r="N163" s="232" t="s">
        <v>41</v>
      </c>
      <c r="O163" s="84"/>
      <c r="P163" s="233">
        <f>O163*H163</f>
        <v>0</v>
      </c>
      <c r="Q163" s="233">
        <v>0</v>
      </c>
      <c r="R163" s="233">
        <f>Q163*H163</f>
        <v>0</v>
      </c>
      <c r="S163" s="233">
        <v>0</v>
      </c>
      <c r="T163" s="234">
        <f>S163*H163</f>
        <v>0</v>
      </c>
      <c r="AR163" s="235" t="s">
        <v>144</v>
      </c>
      <c r="AT163" s="235" t="s">
        <v>139</v>
      </c>
      <c r="AU163" s="235" t="s">
        <v>85</v>
      </c>
      <c r="AY163" s="15" t="s">
        <v>138</v>
      </c>
      <c r="BE163" s="236">
        <f>IF(N163="základní",J163,0)</f>
        <v>0</v>
      </c>
      <c r="BF163" s="236">
        <f>IF(N163="snížená",J163,0)</f>
        <v>0</v>
      </c>
      <c r="BG163" s="236">
        <f>IF(N163="zákl. přenesená",J163,0)</f>
        <v>0</v>
      </c>
      <c r="BH163" s="236">
        <f>IF(N163="sníž. přenesená",J163,0)</f>
        <v>0</v>
      </c>
      <c r="BI163" s="236">
        <f>IF(N163="nulová",J163,0)</f>
        <v>0</v>
      </c>
      <c r="BJ163" s="15" t="s">
        <v>83</v>
      </c>
      <c r="BK163" s="236">
        <f>ROUND(I163*H163,2)</f>
        <v>0</v>
      </c>
      <c r="BL163" s="15" t="s">
        <v>144</v>
      </c>
      <c r="BM163" s="235" t="s">
        <v>551</v>
      </c>
    </row>
    <row r="164" s="1" customFormat="1">
      <c r="B164" s="36"/>
      <c r="C164" s="37"/>
      <c r="D164" s="237" t="s">
        <v>146</v>
      </c>
      <c r="E164" s="37"/>
      <c r="F164" s="238" t="s">
        <v>552</v>
      </c>
      <c r="G164" s="37"/>
      <c r="H164" s="37"/>
      <c r="I164" s="149"/>
      <c r="J164" s="37"/>
      <c r="K164" s="37"/>
      <c r="L164" s="41"/>
      <c r="M164" s="239"/>
      <c r="N164" s="84"/>
      <c r="O164" s="84"/>
      <c r="P164" s="84"/>
      <c r="Q164" s="84"/>
      <c r="R164" s="84"/>
      <c r="S164" s="84"/>
      <c r="T164" s="85"/>
      <c r="AT164" s="15" t="s">
        <v>146</v>
      </c>
      <c r="AU164" s="15" t="s">
        <v>85</v>
      </c>
    </row>
    <row r="165" s="1" customFormat="1" ht="24" customHeight="1">
      <c r="B165" s="36"/>
      <c r="C165" s="224" t="s">
        <v>381</v>
      </c>
      <c r="D165" s="224" t="s">
        <v>139</v>
      </c>
      <c r="E165" s="225" t="s">
        <v>553</v>
      </c>
      <c r="F165" s="226" t="s">
        <v>554</v>
      </c>
      <c r="G165" s="227" t="s">
        <v>527</v>
      </c>
      <c r="H165" s="228">
        <v>1</v>
      </c>
      <c r="I165" s="229"/>
      <c r="J165" s="230">
        <f>ROUND(I165*H165,2)</f>
        <v>0</v>
      </c>
      <c r="K165" s="226" t="s">
        <v>1</v>
      </c>
      <c r="L165" s="41"/>
      <c r="M165" s="231" t="s">
        <v>1</v>
      </c>
      <c r="N165" s="232" t="s">
        <v>41</v>
      </c>
      <c r="O165" s="84"/>
      <c r="P165" s="233">
        <f>O165*H165</f>
        <v>0</v>
      </c>
      <c r="Q165" s="233">
        <v>0</v>
      </c>
      <c r="R165" s="233">
        <f>Q165*H165</f>
        <v>0</v>
      </c>
      <c r="S165" s="233">
        <v>0</v>
      </c>
      <c r="T165" s="234">
        <f>S165*H165</f>
        <v>0</v>
      </c>
      <c r="AR165" s="235" t="s">
        <v>144</v>
      </c>
      <c r="AT165" s="235" t="s">
        <v>139</v>
      </c>
      <c r="AU165" s="235" t="s">
        <v>85</v>
      </c>
      <c r="AY165" s="15" t="s">
        <v>138</v>
      </c>
      <c r="BE165" s="236">
        <f>IF(N165="základní",J165,0)</f>
        <v>0</v>
      </c>
      <c r="BF165" s="236">
        <f>IF(N165="snížená",J165,0)</f>
        <v>0</v>
      </c>
      <c r="BG165" s="236">
        <f>IF(N165="zákl. přenesená",J165,0)</f>
        <v>0</v>
      </c>
      <c r="BH165" s="236">
        <f>IF(N165="sníž. přenesená",J165,0)</f>
        <v>0</v>
      </c>
      <c r="BI165" s="236">
        <f>IF(N165="nulová",J165,0)</f>
        <v>0</v>
      </c>
      <c r="BJ165" s="15" t="s">
        <v>83</v>
      </c>
      <c r="BK165" s="236">
        <f>ROUND(I165*H165,2)</f>
        <v>0</v>
      </c>
      <c r="BL165" s="15" t="s">
        <v>144</v>
      </c>
      <c r="BM165" s="235" t="s">
        <v>167</v>
      </c>
    </row>
    <row r="166" s="1" customFormat="1">
      <c r="B166" s="36"/>
      <c r="C166" s="37"/>
      <c r="D166" s="237" t="s">
        <v>146</v>
      </c>
      <c r="E166" s="37"/>
      <c r="F166" s="238" t="s">
        <v>555</v>
      </c>
      <c r="G166" s="37"/>
      <c r="H166" s="37"/>
      <c r="I166" s="149"/>
      <c r="J166" s="37"/>
      <c r="K166" s="37"/>
      <c r="L166" s="41"/>
      <c r="M166" s="239"/>
      <c r="N166" s="84"/>
      <c r="O166" s="84"/>
      <c r="P166" s="84"/>
      <c r="Q166" s="84"/>
      <c r="R166" s="84"/>
      <c r="S166" s="84"/>
      <c r="T166" s="85"/>
      <c r="AT166" s="15" t="s">
        <v>146</v>
      </c>
      <c r="AU166" s="15" t="s">
        <v>85</v>
      </c>
    </row>
    <row r="167" s="10" customFormat="1" ht="22.8" customHeight="1">
      <c r="B167" s="210"/>
      <c r="C167" s="211"/>
      <c r="D167" s="212" t="s">
        <v>75</v>
      </c>
      <c r="E167" s="284" t="s">
        <v>556</v>
      </c>
      <c r="F167" s="284" t="s">
        <v>557</v>
      </c>
      <c r="G167" s="211"/>
      <c r="H167" s="211"/>
      <c r="I167" s="214"/>
      <c r="J167" s="285">
        <f>BK167</f>
        <v>0</v>
      </c>
      <c r="K167" s="211"/>
      <c r="L167" s="216"/>
      <c r="M167" s="217"/>
      <c r="N167" s="218"/>
      <c r="O167" s="218"/>
      <c r="P167" s="219">
        <f>SUM(P168:P171)</f>
        <v>0</v>
      </c>
      <c r="Q167" s="218"/>
      <c r="R167" s="219">
        <f>SUM(R168:R171)</f>
        <v>0</v>
      </c>
      <c r="S167" s="218"/>
      <c r="T167" s="220">
        <f>SUM(T168:T171)</f>
        <v>0</v>
      </c>
      <c r="AR167" s="221" t="s">
        <v>83</v>
      </c>
      <c r="AT167" s="222" t="s">
        <v>75</v>
      </c>
      <c r="AU167" s="222" t="s">
        <v>83</v>
      </c>
      <c r="AY167" s="221" t="s">
        <v>138</v>
      </c>
      <c r="BK167" s="223">
        <f>SUM(BK168:BK171)</f>
        <v>0</v>
      </c>
    </row>
    <row r="168" s="1" customFormat="1" ht="16.5" customHeight="1">
      <c r="B168" s="36"/>
      <c r="C168" s="224" t="s">
        <v>387</v>
      </c>
      <c r="D168" s="224" t="s">
        <v>139</v>
      </c>
      <c r="E168" s="225" t="s">
        <v>558</v>
      </c>
      <c r="F168" s="226" t="s">
        <v>559</v>
      </c>
      <c r="G168" s="227" t="s">
        <v>527</v>
      </c>
      <c r="H168" s="228">
        <v>1</v>
      </c>
      <c r="I168" s="229"/>
      <c r="J168" s="230">
        <f>ROUND(I168*H168,2)</f>
        <v>0</v>
      </c>
      <c r="K168" s="226" t="s">
        <v>1</v>
      </c>
      <c r="L168" s="41"/>
      <c r="M168" s="231" t="s">
        <v>1</v>
      </c>
      <c r="N168" s="232" t="s">
        <v>41</v>
      </c>
      <c r="O168" s="84"/>
      <c r="P168" s="233">
        <f>O168*H168</f>
        <v>0</v>
      </c>
      <c r="Q168" s="233">
        <v>0</v>
      </c>
      <c r="R168" s="233">
        <f>Q168*H168</f>
        <v>0</v>
      </c>
      <c r="S168" s="233">
        <v>0</v>
      </c>
      <c r="T168" s="234">
        <f>S168*H168</f>
        <v>0</v>
      </c>
      <c r="AR168" s="235" t="s">
        <v>144</v>
      </c>
      <c r="AT168" s="235" t="s">
        <v>139</v>
      </c>
      <c r="AU168" s="235" t="s">
        <v>85</v>
      </c>
      <c r="AY168" s="15" t="s">
        <v>138</v>
      </c>
      <c r="BE168" s="236">
        <f>IF(N168="základní",J168,0)</f>
        <v>0</v>
      </c>
      <c r="BF168" s="236">
        <f>IF(N168="snížená",J168,0)</f>
        <v>0</v>
      </c>
      <c r="BG168" s="236">
        <f>IF(N168="zákl. přenesená",J168,0)</f>
        <v>0</v>
      </c>
      <c r="BH168" s="236">
        <f>IF(N168="sníž. přenesená",J168,0)</f>
        <v>0</v>
      </c>
      <c r="BI168" s="236">
        <f>IF(N168="nulová",J168,0)</f>
        <v>0</v>
      </c>
      <c r="BJ168" s="15" t="s">
        <v>83</v>
      </c>
      <c r="BK168" s="236">
        <f>ROUND(I168*H168,2)</f>
        <v>0</v>
      </c>
      <c r="BL168" s="15" t="s">
        <v>144</v>
      </c>
      <c r="BM168" s="235" t="s">
        <v>184</v>
      </c>
    </row>
    <row r="169" s="1" customFormat="1">
      <c r="B169" s="36"/>
      <c r="C169" s="37"/>
      <c r="D169" s="237" t="s">
        <v>146</v>
      </c>
      <c r="E169" s="37"/>
      <c r="F169" s="238" t="s">
        <v>560</v>
      </c>
      <c r="G169" s="37"/>
      <c r="H169" s="37"/>
      <c r="I169" s="149"/>
      <c r="J169" s="37"/>
      <c r="K169" s="37"/>
      <c r="L169" s="41"/>
      <c r="M169" s="239"/>
      <c r="N169" s="84"/>
      <c r="O169" s="84"/>
      <c r="P169" s="84"/>
      <c r="Q169" s="84"/>
      <c r="R169" s="84"/>
      <c r="S169" s="84"/>
      <c r="T169" s="85"/>
      <c r="AT169" s="15" t="s">
        <v>146</v>
      </c>
      <c r="AU169" s="15" t="s">
        <v>85</v>
      </c>
    </row>
    <row r="170" s="1" customFormat="1" ht="24" customHeight="1">
      <c r="B170" s="36"/>
      <c r="C170" s="224" t="s">
        <v>561</v>
      </c>
      <c r="D170" s="224" t="s">
        <v>139</v>
      </c>
      <c r="E170" s="225" t="s">
        <v>562</v>
      </c>
      <c r="F170" s="226" t="s">
        <v>563</v>
      </c>
      <c r="G170" s="227" t="s">
        <v>527</v>
      </c>
      <c r="H170" s="228">
        <v>1</v>
      </c>
      <c r="I170" s="229"/>
      <c r="J170" s="230">
        <f>ROUND(I170*H170,2)</f>
        <v>0</v>
      </c>
      <c r="K170" s="226" t="s">
        <v>1</v>
      </c>
      <c r="L170" s="41"/>
      <c r="M170" s="231" t="s">
        <v>1</v>
      </c>
      <c r="N170" s="232" t="s">
        <v>41</v>
      </c>
      <c r="O170" s="84"/>
      <c r="P170" s="233">
        <f>O170*H170</f>
        <v>0</v>
      </c>
      <c r="Q170" s="233">
        <v>0</v>
      </c>
      <c r="R170" s="233">
        <f>Q170*H170</f>
        <v>0</v>
      </c>
      <c r="S170" s="233">
        <v>0</v>
      </c>
      <c r="T170" s="234">
        <f>S170*H170</f>
        <v>0</v>
      </c>
      <c r="AR170" s="235" t="s">
        <v>144</v>
      </c>
      <c r="AT170" s="235" t="s">
        <v>139</v>
      </c>
      <c r="AU170" s="235" t="s">
        <v>85</v>
      </c>
      <c r="AY170" s="15" t="s">
        <v>138</v>
      </c>
      <c r="BE170" s="236">
        <f>IF(N170="základní",J170,0)</f>
        <v>0</v>
      </c>
      <c r="BF170" s="236">
        <f>IF(N170="snížená",J170,0)</f>
        <v>0</v>
      </c>
      <c r="BG170" s="236">
        <f>IF(N170="zákl. přenesená",J170,0)</f>
        <v>0</v>
      </c>
      <c r="BH170" s="236">
        <f>IF(N170="sníž. přenesená",J170,0)</f>
        <v>0</v>
      </c>
      <c r="BI170" s="236">
        <f>IF(N170="nulová",J170,0)</f>
        <v>0</v>
      </c>
      <c r="BJ170" s="15" t="s">
        <v>83</v>
      </c>
      <c r="BK170" s="236">
        <f>ROUND(I170*H170,2)</f>
        <v>0</v>
      </c>
      <c r="BL170" s="15" t="s">
        <v>144</v>
      </c>
      <c r="BM170" s="235" t="s">
        <v>200</v>
      </c>
    </row>
    <row r="171" s="1" customFormat="1">
      <c r="B171" s="36"/>
      <c r="C171" s="37"/>
      <c r="D171" s="237" t="s">
        <v>146</v>
      </c>
      <c r="E171" s="37"/>
      <c r="F171" s="238" t="s">
        <v>564</v>
      </c>
      <c r="G171" s="37"/>
      <c r="H171" s="37"/>
      <c r="I171" s="149"/>
      <c r="J171" s="37"/>
      <c r="K171" s="37"/>
      <c r="L171" s="41"/>
      <c r="M171" s="239"/>
      <c r="N171" s="84"/>
      <c r="O171" s="84"/>
      <c r="P171" s="84"/>
      <c r="Q171" s="84"/>
      <c r="R171" s="84"/>
      <c r="S171" s="84"/>
      <c r="T171" s="85"/>
      <c r="AT171" s="15" t="s">
        <v>146</v>
      </c>
      <c r="AU171" s="15" t="s">
        <v>85</v>
      </c>
    </row>
    <row r="172" s="10" customFormat="1" ht="22.8" customHeight="1">
      <c r="B172" s="210"/>
      <c r="C172" s="211"/>
      <c r="D172" s="212" t="s">
        <v>75</v>
      </c>
      <c r="E172" s="284" t="s">
        <v>565</v>
      </c>
      <c r="F172" s="284" t="s">
        <v>566</v>
      </c>
      <c r="G172" s="211"/>
      <c r="H172" s="211"/>
      <c r="I172" s="214"/>
      <c r="J172" s="285">
        <f>BK172</f>
        <v>0</v>
      </c>
      <c r="K172" s="211"/>
      <c r="L172" s="216"/>
      <c r="M172" s="217"/>
      <c r="N172" s="218"/>
      <c r="O172" s="218"/>
      <c r="P172" s="219">
        <f>SUM(P173:P174)</f>
        <v>0</v>
      </c>
      <c r="Q172" s="218"/>
      <c r="R172" s="219">
        <f>SUM(R173:R174)</f>
        <v>0</v>
      </c>
      <c r="S172" s="218"/>
      <c r="T172" s="220">
        <f>SUM(T173:T174)</f>
        <v>0</v>
      </c>
      <c r="AR172" s="221" t="s">
        <v>83</v>
      </c>
      <c r="AT172" s="222" t="s">
        <v>75</v>
      </c>
      <c r="AU172" s="222" t="s">
        <v>83</v>
      </c>
      <c r="AY172" s="221" t="s">
        <v>138</v>
      </c>
      <c r="BK172" s="223">
        <f>SUM(BK173:BK174)</f>
        <v>0</v>
      </c>
    </row>
    <row r="173" s="1" customFormat="1" ht="16.5" customHeight="1">
      <c r="B173" s="36"/>
      <c r="C173" s="224" t="s">
        <v>415</v>
      </c>
      <c r="D173" s="224" t="s">
        <v>139</v>
      </c>
      <c r="E173" s="225" t="s">
        <v>567</v>
      </c>
      <c r="F173" s="226" t="s">
        <v>568</v>
      </c>
      <c r="G173" s="227" t="s">
        <v>527</v>
      </c>
      <c r="H173" s="228">
        <v>1</v>
      </c>
      <c r="I173" s="229"/>
      <c r="J173" s="230">
        <f>ROUND(I173*H173,2)</f>
        <v>0</v>
      </c>
      <c r="K173" s="226" t="s">
        <v>1</v>
      </c>
      <c r="L173" s="41"/>
      <c r="M173" s="231" t="s">
        <v>1</v>
      </c>
      <c r="N173" s="232" t="s">
        <v>41</v>
      </c>
      <c r="O173" s="84"/>
      <c r="P173" s="233">
        <f>O173*H173</f>
        <v>0</v>
      </c>
      <c r="Q173" s="233">
        <v>0</v>
      </c>
      <c r="R173" s="233">
        <f>Q173*H173</f>
        <v>0</v>
      </c>
      <c r="S173" s="233">
        <v>0</v>
      </c>
      <c r="T173" s="234">
        <f>S173*H173</f>
        <v>0</v>
      </c>
      <c r="AR173" s="235" t="s">
        <v>144</v>
      </c>
      <c r="AT173" s="235" t="s">
        <v>139</v>
      </c>
      <c r="AU173" s="235" t="s">
        <v>85</v>
      </c>
      <c r="AY173" s="15" t="s">
        <v>138</v>
      </c>
      <c r="BE173" s="236">
        <f>IF(N173="základní",J173,0)</f>
        <v>0</v>
      </c>
      <c r="BF173" s="236">
        <f>IF(N173="snížená",J173,0)</f>
        <v>0</v>
      </c>
      <c r="BG173" s="236">
        <f>IF(N173="zákl. přenesená",J173,0)</f>
        <v>0</v>
      </c>
      <c r="BH173" s="236">
        <f>IF(N173="sníž. přenesená",J173,0)</f>
        <v>0</v>
      </c>
      <c r="BI173" s="236">
        <f>IF(N173="nulová",J173,0)</f>
        <v>0</v>
      </c>
      <c r="BJ173" s="15" t="s">
        <v>83</v>
      </c>
      <c r="BK173" s="236">
        <f>ROUND(I173*H173,2)</f>
        <v>0</v>
      </c>
      <c r="BL173" s="15" t="s">
        <v>144</v>
      </c>
      <c r="BM173" s="235" t="s">
        <v>156</v>
      </c>
    </row>
    <row r="174" s="1" customFormat="1">
      <c r="B174" s="36"/>
      <c r="C174" s="37"/>
      <c r="D174" s="237" t="s">
        <v>146</v>
      </c>
      <c r="E174" s="37"/>
      <c r="F174" s="238" t="s">
        <v>569</v>
      </c>
      <c r="G174" s="37"/>
      <c r="H174" s="37"/>
      <c r="I174" s="149"/>
      <c r="J174" s="37"/>
      <c r="K174" s="37"/>
      <c r="L174" s="41"/>
      <c r="M174" s="239"/>
      <c r="N174" s="84"/>
      <c r="O174" s="84"/>
      <c r="P174" s="84"/>
      <c r="Q174" s="84"/>
      <c r="R174" s="84"/>
      <c r="S174" s="84"/>
      <c r="T174" s="85"/>
      <c r="AT174" s="15" t="s">
        <v>146</v>
      </c>
      <c r="AU174" s="15" t="s">
        <v>85</v>
      </c>
    </row>
    <row r="175" s="10" customFormat="1" ht="22.8" customHeight="1">
      <c r="B175" s="210"/>
      <c r="C175" s="211"/>
      <c r="D175" s="212" t="s">
        <v>75</v>
      </c>
      <c r="E175" s="284" t="s">
        <v>570</v>
      </c>
      <c r="F175" s="284" t="s">
        <v>571</v>
      </c>
      <c r="G175" s="211"/>
      <c r="H175" s="211"/>
      <c r="I175" s="214"/>
      <c r="J175" s="285">
        <f>BK175</f>
        <v>0</v>
      </c>
      <c r="K175" s="211"/>
      <c r="L175" s="216"/>
      <c r="M175" s="217"/>
      <c r="N175" s="218"/>
      <c r="O175" s="218"/>
      <c r="P175" s="219">
        <f>SUM(P176:P181)</f>
        <v>0</v>
      </c>
      <c r="Q175" s="218"/>
      <c r="R175" s="219">
        <f>SUM(R176:R181)</f>
        <v>0</v>
      </c>
      <c r="S175" s="218"/>
      <c r="T175" s="220">
        <f>SUM(T176:T181)</f>
        <v>0</v>
      </c>
      <c r="AR175" s="221" t="s">
        <v>83</v>
      </c>
      <c r="AT175" s="222" t="s">
        <v>75</v>
      </c>
      <c r="AU175" s="222" t="s">
        <v>83</v>
      </c>
      <c r="AY175" s="221" t="s">
        <v>138</v>
      </c>
      <c r="BK175" s="223">
        <f>SUM(BK176:BK181)</f>
        <v>0</v>
      </c>
    </row>
    <row r="176" s="1" customFormat="1" ht="16.5" customHeight="1">
      <c r="B176" s="36"/>
      <c r="C176" s="224" t="s">
        <v>430</v>
      </c>
      <c r="D176" s="224" t="s">
        <v>139</v>
      </c>
      <c r="E176" s="225" t="s">
        <v>572</v>
      </c>
      <c r="F176" s="226" t="s">
        <v>573</v>
      </c>
      <c r="G176" s="227" t="s">
        <v>527</v>
      </c>
      <c r="H176" s="228">
        <v>1</v>
      </c>
      <c r="I176" s="229"/>
      <c r="J176" s="230">
        <f>ROUND(I176*H176,2)</f>
        <v>0</v>
      </c>
      <c r="K176" s="226" t="s">
        <v>1</v>
      </c>
      <c r="L176" s="41"/>
      <c r="M176" s="231" t="s">
        <v>1</v>
      </c>
      <c r="N176" s="232" t="s">
        <v>41</v>
      </c>
      <c r="O176" s="84"/>
      <c r="P176" s="233">
        <f>O176*H176</f>
        <v>0</v>
      </c>
      <c r="Q176" s="233">
        <v>0</v>
      </c>
      <c r="R176" s="233">
        <f>Q176*H176</f>
        <v>0</v>
      </c>
      <c r="S176" s="233">
        <v>0</v>
      </c>
      <c r="T176" s="234">
        <f>S176*H176</f>
        <v>0</v>
      </c>
      <c r="AR176" s="235" t="s">
        <v>144</v>
      </c>
      <c r="AT176" s="235" t="s">
        <v>139</v>
      </c>
      <c r="AU176" s="235" t="s">
        <v>85</v>
      </c>
      <c r="AY176" s="15" t="s">
        <v>138</v>
      </c>
      <c r="BE176" s="236">
        <f>IF(N176="základní",J176,0)</f>
        <v>0</v>
      </c>
      <c r="BF176" s="236">
        <f>IF(N176="snížená",J176,0)</f>
        <v>0</v>
      </c>
      <c r="BG176" s="236">
        <f>IF(N176="zákl. přenesená",J176,0)</f>
        <v>0</v>
      </c>
      <c r="BH176" s="236">
        <f>IF(N176="sníž. přenesená",J176,0)</f>
        <v>0</v>
      </c>
      <c r="BI176" s="236">
        <f>IF(N176="nulová",J176,0)</f>
        <v>0</v>
      </c>
      <c r="BJ176" s="15" t="s">
        <v>83</v>
      </c>
      <c r="BK176" s="236">
        <f>ROUND(I176*H176,2)</f>
        <v>0</v>
      </c>
      <c r="BL176" s="15" t="s">
        <v>144</v>
      </c>
      <c r="BM176" s="235" t="s">
        <v>574</v>
      </c>
    </row>
    <row r="177" s="1" customFormat="1">
      <c r="B177" s="36"/>
      <c r="C177" s="37"/>
      <c r="D177" s="237" t="s">
        <v>146</v>
      </c>
      <c r="E177" s="37"/>
      <c r="F177" s="238" t="s">
        <v>575</v>
      </c>
      <c r="G177" s="37"/>
      <c r="H177" s="37"/>
      <c r="I177" s="149"/>
      <c r="J177" s="37"/>
      <c r="K177" s="37"/>
      <c r="L177" s="41"/>
      <c r="M177" s="239"/>
      <c r="N177" s="84"/>
      <c r="O177" s="84"/>
      <c r="P177" s="84"/>
      <c r="Q177" s="84"/>
      <c r="R177" s="84"/>
      <c r="S177" s="84"/>
      <c r="T177" s="85"/>
      <c r="AT177" s="15" t="s">
        <v>146</v>
      </c>
      <c r="AU177" s="15" t="s">
        <v>85</v>
      </c>
    </row>
    <row r="178" s="1" customFormat="1" ht="36" customHeight="1">
      <c r="B178" s="36"/>
      <c r="C178" s="224" t="s">
        <v>421</v>
      </c>
      <c r="D178" s="224" t="s">
        <v>139</v>
      </c>
      <c r="E178" s="225" t="s">
        <v>576</v>
      </c>
      <c r="F178" s="226" t="s">
        <v>577</v>
      </c>
      <c r="G178" s="227" t="s">
        <v>527</v>
      </c>
      <c r="H178" s="228">
        <v>1</v>
      </c>
      <c r="I178" s="229"/>
      <c r="J178" s="230">
        <f>ROUND(I178*H178,2)</f>
        <v>0</v>
      </c>
      <c r="K178" s="226" t="s">
        <v>1</v>
      </c>
      <c r="L178" s="41"/>
      <c r="M178" s="231" t="s">
        <v>1</v>
      </c>
      <c r="N178" s="232" t="s">
        <v>41</v>
      </c>
      <c r="O178" s="84"/>
      <c r="P178" s="233">
        <f>O178*H178</f>
        <v>0</v>
      </c>
      <c r="Q178" s="233">
        <v>0</v>
      </c>
      <c r="R178" s="233">
        <f>Q178*H178</f>
        <v>0</v>
      </c>
      <c r="S178" s="233">
        <v>0</v>
      </c>
      <c r="T178" s="234">
        <f>S178*H178</f>
        <v>0</v>
      </c>
      <c r="AR178" s="235" t="s">
        <v>144</v>
      </c>
      <c r="AT178" s="235" t="s">
        <v>139</v>
      </c>
      <c r="AU178" s="235" t="s">
        <v>85</v>
      </c>
      <c r="AY178" s="15" t="s">
        <v>138</v>
      </c>
      <c r="BE178" s="236">
        <f>IF(N178="základní",J178,0)</f>
        <v>0</v>
      </c>
      <c r="BF178" s="236">
        <f>IF(N178="snížená",J178,0)</f>
        <v>0</v>
      </c>
      <c r="BG178" s="236">
        <f>IF(N178="zákl. přenesená",J178,0)</f>
        <v>0</v>
      </c>
      <c r="BH178" s="236">
        <f>IF(N178="sníž. přenesená",J178,0)</f>
        <v>0</v>
      </c>
      <c r="BI178" s="236">
        <f>IF(N178="nulová",J178,0)</f>
        <v>0</v>
      </c>
      <c r="BJ178" s="15" t="s">
        <v>83</v>
      </c>
      <c r="BK178" s="236">
        <f>ROUND(I178*H178,2)</f>
        <v>0</v>
      </c>
      <c r="BL178" s="15" t="s">
        <v>144</v>
      </c>
      <c r="BM178" s="235" t="s">
        <v>578</v>
      </c>
    </row>
    <row r="179" s="1" customFormat="1">
      <c r="B179" s="36"/>
      <c r="C179" s="37"/>
      <c r="D179" s="237" t="s">
        <v>146</v>
      </c>
      <c r="E179" s="37"/>
      <c r="F179" s="238" t="s">
        <v>579</v>
      </c>
      <c r="G179" s="37"/>
      <c r="H179" s="37"/>
      <c r="I179" s="149"/>
      <c r="J179" s="37"/>
      <c r="K179" s="37"/>
      <c r="L179" s="41"/>
      <c r="M179" s="239"/>
      <c r="N179" s="84"/>
      <c r="O179" s="84"/>
      <c r="P179" s="84"/>
      <c r="Q179" s="84"/>
      <c r="R179" s="84"/>
      <c r="S179" s="84"/>
      <c r="T179" s="85"/>
      <c r="AT179" s="15" t="s">
        <v>146</v>
      </c>
      <c r="AU179" s="15" t="s">
        <v>85</v>
      </c>
    </row>
    <row r="180" s="1" customFormat="1" ht="36" customHeight="1">
      <c r="B180" s="36"/>
      <c r="C180" s="224" t="s">
        <v>426</v>
      </c>
      <c r="D180" s="224" t="s">
        <v>139</v>
      </c>
      <c r="E180" s="225" t="s">
        <v>580</v>
      </c>
      <c r="F180" s="226" t="s">
        <v>581</v>
      </c>
      <c r="G180" s="227" t="s">
        <v>527</v>
      </c>
      <c r="H180" s="228">
        <v>1</v>
      </c>
      <c r="I180" s="229"/>
      <c r="J180" s="230">
        <f>ROUND(I180*H180,2)</f>
        <v>0</v>
      </c>
      <c r="K180" s="226" t="s">
        <v>1</v>
      </c>
      <c r="L180" s="41"/>
      <c r="M180" s="231" t="s">
        <v>1</v>
      </c>
      <c r="N180" s="232" t="s">
        <v>41</v>
      </c>
      <c r="O180" s="84"/>
      <c r="P180" s="233">
        <f>O180*H180</f>
        <v>0</v>
      </c>
      <c r="Q180" s="233">
        <v>0</v>
      </c>
      <c r="R180" s="233">
        <f>Q180*H180</f>
        <v>0</v>
      </c>
      <c r="S180" s="233">
        <v>0</v>
      </c>
      <c r="T180" s="234">
        <f>S180*H180</f>
        <v>0</v>
      </c>
      <c r="AR180" s="235" t="s">
        <v>144</v>
      </c>
      <c r="AT180" s="235" t="s">
        <v>139</v>
      </c>
      <c r="AU180" s="235" t="s">
        <v>85</v>
      </c>
      <c r="AY180" s="15" t="s">
        <v>138</v>
      </c>
      <c r="BE180" s="236">
        <f>IF(N180="základní",J180,0)</f>
        <v>0</v>
      </c>
      <c r="BF180" s="236">
        <f>IF(N180="snížená",J180,0)</f>
        <v>0</v>
      </c>
      <c r="BG180" s="236">
        <f>IF(N180="zákl. přenesená",J180,0)</f>
        <v>0</v>
      </c>
      <c r="BH180" s="236">
        <f>IF(N180="sníž. přenesená",J180,0)</f>
        <v>0</v>
      </c>
      <c r="BI180" s="236">
        <f>IF(N180="nulová",J180,0)</f>
        <v>0</v>
      </c>
      <c r="BJ180" s="15" t="s">
        <v>83</v>
      </c>
      <c r="BK180" s="236">
        <f>ROUND(I180*H180,2)</f>
        <v>0</v>
      </c>
      <c r="BL180" s="15" t="s">
        <v>144</v>
      </c>
      <c r="BM180" s="235" t="s">
        <v>582</v>
      </c>
    </row>
    <row r="181" s="1" customFormat="1">
      <c r="B181" s="36"/>
      <c r="C181" s="37"/>
      <c r="D181" s="237" t="s">
        <v>146</v>
      </c>
      <c r="E181" s="37"/>
      <c r="F181" s="238" t="s">
        <v>583</v>
      </c>
      <c r="G181" s="37"/>
      <c r="H181" s="37"/>
      <c r="I181" s="149"/>
      <c r="J181" s="37"/>
      <c r="K181" s="37"/>
      <c r="L181" s="41"/>
      <c r="M181" s="239"/>
      <c r="N181" s="84"/>
      <c r="O181" s="84"/>
      <c r="P181" s="84"/>
      <c r="Q181" s="84"/>
      <c r="R181" s="84"/>
      <c r="S181" s="84"/>
      <c r="T181" s="85"/>
      <c r="AT181" s="15" t="s">
        <v>146</v>
      </c>
      <c r="AU181" s="15" t="s">
        <v>85</v>
      </c>
    </row>
    <row r="182" s="10" customFormat="1" ht="22.8" customHeight="1">
      <c r="B182" s="210"/>
      <c r="C182" s="211"/>
      <c r="D182" s="212" t="s">
        <v>75</v>
      </c>
      <c r="E182" s="284" t="s">
        <v>584</v>
      </c>
      <c r="F182" s="284" t="s">
        <v>585</v>
      </c>
      <c r="G182" s="211"/>
      <c r="H182" s="211"/>
      <c r="I182" s="214"/>
      <c r="J182" s="285">
        <f>BK182</f>
        <v>0</v>
      </c>
      <c r="K182" s="211"/>
      <c r="L182" s="216"/>
      <c r="M182" s="217"/>
      <c r="N182" s="218"/>
      <c r="O182" s="218"/>
      <c r="P182" s="219">
        <f>SUM(P183:P188)</f>
        <v>0</v>
      </c>
      <c r="Q182" s="218"/>
      <c r="R182" s="219">
        <f>SUM(R183:R188)</f>
        <v>0</v>
      </c>
      <c r="S182" s="218"/>
      <c r="T182" s="220">
        <f>SUM(T183:T188)</f>
        <v>0</v>
      </c>
      <c r="AR182" s="221" t="s">
        <v>83</v>
      </c>
      <c r="AT182" s="222" t="s">
        <v>75</v>
      </c>
      <c r="AU182" s="222" t="s">
        <v>83</v>
      </c>
      <c r="AY182" s="221" t="s">
        <v>138</v>
      </c>
      <c r="BK182" s="223">
        <f>SUM(BK183:BK188)</f>
        <v>0</v>
      </c>
    </row>
    <row r="183" s="1" customFormat="1" ht="16.5" customHeight="1">
      <c r="B183" s="36"/>
      <c r="C183" s="224" t="s">
        <v>409</v>
      </c>
      <c r="D183" s="224" t="s">
        <v>139</v>
      </c>
      <c r="E183" s="225" t="s">
        <v>586</v>
      </c>
      <c r="F183" s="226" t="s">
        <v>587</v>
      </c>
      <c r="G183" s="227" t="s">
        <v>527</v>
      </c>
      <c r="H183" s="228">
        <v>1</v>
      </c>
      <c r="I183" s="229"/>
      <c r="J183" s="230">
        <f>ROUND(I183*H183,2)</f>
        <v>0</v>
      </c>
      <c r="K183" s="226" t="s">
        <v>1</v>
      </c>
      <c r="L183" s="41"/>
      <c r="M183" s="231" t="s">
        <v>1</v>
      </c>
      <c r="N183" s="232" t="s">
        <v>41</v>
      </c>
      <c r="O183" s="84"/>
      <c r="P183" s="233">
        <f>O183*H183</f>
        <v>0</v>
      </c>
      <c r="Q183" s="233">
        <v>0</v>
      </c>
      <c r="R183" s="233">
        <f>Q183*H183</f>
        <v>0</v>
      </c>
      <c r="S183" s="233">
        <v>0</v>
      </c>
      <c r="T183" s="234">
        <f>S183*H183</f>
        <v>0</v>
      </c>
      <c r="AR183" s="235" t="s">
        <v>144</v>
      </c>
      <c r="AT183" s="235" t="s">
        <v>139</v>
      </c>
      <c r="AU183" s="235" t="s">
        <v>85</v>
      </c>
      <c r="AY183" s="15" t="s">
        <v>138</v>
      </c>
      <c r="BE183" s="236">
        <f>IF(N183="základní",J183,0)</f>
        <v>0</v>
      </c>
      <c r="BF183" s="236">
        <f>IF(N183="snížená",J183,0)</f>
        <v>0</v>
      </c>
      <c r="BG183" s="236">
        <f>IF(N183="zákl. přenesená",J183,0)</f>
        <v>0</v>
      </c>
      <c r="BH183" s="236">
        <f>IF(N183="sníž. přenesená",J183,0)</f>
        <v>0</v>
      </c>
      <c r="BI183" s="236">
        <f>IF(N183="nulová",J183,0)</f>
        <v>0</v>
      </c>
      <c r="BJ183" s="15" t="s">
        <v>83</v>
      </c>
      <c r="BK183" s="236">
        <f>ROUND(I183*H183,2)</f>
        <v>0</v>
      </c>
      <c r="BL183" s="15" t="s">
        <v>144</v>
      </c>
      <c r="BM183" s="235" t="s">
        <v>231</v>
      </c>
    </row>
    <row r="184" s="1" customFormat="1">
      <c r="B184" s="36"/>
      <c r="C184" s="37"/>
      <c r="D184" s="237" t="s">
        <v>146</v>
      </c>
      <c r="E184" s="37"/>
      <c r="F184" s="238" t="s">
        <v>588</v>
      </c>
      <c r="G184" s="37"/>
      <c r="H184" s="37"/>
      <c r="I184" s="149"/>
      <c r="J184" s="37"/>
      <c r="K184" s="37"/>
      <c r="L184" s="41"/>
      <c r="M184" s="239"/>
      <c r="N184" s="84"/>
      <c r="O184" s="84"/>
      <c r="P184" s="84"/>
      <c r="Q184" s="84"/>
      <c r="R184" s="84"/>
      <c r="S184" s="84"/>
      <c r="T184" s="85"/>
      <c r="AT184" s="15" t="s">
        <v>146</v>
      </c>
      <c r="AU184" s="15" t="s">
        <v>85</v>
      </c>
    </row>
    <row r="185" s="1" customFormat="1" ht="36" customHeight="1">
      <c r="B185" s="36"/>
      <c r="C185" s="224" t="s">
        <v>589</v>
      </c>
      <c r="D185" s="224" t="s">
        <v>139</v>
      </c>
      <c r="E185" s="225" t="s">
        <v>590</v>
      </c>
      <c r="F185" s="226" t="s">
        <v>591</v>
      </c>
      <c r="G185" s="227" t="s">
        <v>527</v>
      </c>
      <c r="H185" s="228">
        <v>1</v>
      </c>
      <c r="I185" s="229"/>
      <c r="J185" s="230">
        <f>ROUND(I185*H185,2)</f>
        <v>0</v>
      </c>
      <c r="K185" s="226" t="s">
        <v>1</v>
      </c>
      <c r="L185" s="41"/>
      <c r="M185" s="231" t="s">
        <v>1</v>
      </c>
      <c r="N185" s="232" t="s">
        <v>41</v>
      </c>
      <c r="O185" s="84"/>
      <c r="P185" s="233">
        <f>O185*H185</f>
        <v>0</v>
      </c>
      <c r="Q185" s="233">
        <v>0</v>
      </c>
      <c r="R185" s="233">
        <f>Q185*H185</f>
        <v>0</v>
      </c>
      <c r="S185" s="233">
        <v>0</v>
      </c>
      <c r="T185" s="234">
        <f>S185*H185</f>
        <v>0</v>
      </c>
      <c r="AR185" s="235" t="s">
        <v>144</v>
      </c>
      <c r="AT185" s="235" t="s">
        <v>139</v>
      </c>
      <c r="AU185" s="235" t="s">
        <v>85</v>
      </c>
      <c r="AY185" s="15" t="s">
        <v>138</v>
      </c>
      <c r="BE185" s="236">
        <f>IF(N185="základní",J185,0)</f>
        <v>0</v>
      </c>
      <c r="BF185" s="236">
        <f>IF(N185="snížená",J185,0)</f>
        <v>0</v>
      </c>
      <c r="BG185" s="236">
        <f>IF(N185="zákl. přenesená",J185,0)</f>
        <v>0</v>
      </c>
      <c r="BH185" s="236">
        <f>IF(N185="sníž. přenesená",J185,0)</f>
        <v>0</v>
      </c>
      <c r="BI185" s="236">
        <f>IF(N185="nulová",J185,0)</f>
        <v>0</v>
      </c>
      <c r="BJ185" s="15" t="s">
        <v>83</v>
      </c>
      <c r="BK185" s="236">
        <f>ROUND(I185*H185,2)</f>
        <v>0</v>
      </c>
      <c r="BL185" s="15" t="s">
        <v>144</v>
      </c>
      <c r="BM185" s="235" t="s">
        <v>592</v>
      </c>
    </row>
    <row r="186" s="1" customFormat="1">
      <c r="B186" s="36"/>
      <c r="C186" s="37"/>
      <c r="D186" s="237" t="s">
        <v>146</v>
      </c>
      <c r="E186" s="37"/>
      <c r="F186" s="238" t="s">
        <v>593</v>
      </c>
      <c r="G186" s="37"/>
      <c r="H186" s="37"/>
      <c r="I186" s="149"/>
      <c r="J186" s="37"/>
      <c r="K186" s="37"/>
      <c r="L186" s="41"/>
      <c r="M186" s="239"/>
      <c r="N186" s="84"/>
      <c r="O186" s="84"/>
      <c r="P186" s="84"/>
      <c r="Q186" s="84"/>
      <c r="R186" s="84"/>
      <c r="S186" s="84"/>
      <c r="T186" s="85"/>
      <c r="AT186" s="15" t="s">
        <v>146</v>
      </c>
      <c r="AU186" s="15" t="s">
        <v>85</v>
      </c>
    </row>
    <row r="187" s="1" customFormat="1" ht="16.5" customHeight="1">
      <c r="B187" s="36"/>
      <c r="C187" s="224" t="s">
        <v>594</v>
      </c>
      <c r="D187" s="224" t="s">
        <v>139</v>
      </c>
      <c r="E187" s="225" t="s">
        <v>595</v>
      </c>
      <c r="F187" s="226" t="s">
        <v>596</v>
      </c>
      <c r="G187" s="227" t="s">
        <v>527</v>
      </c>
      <c r="H187" s="228">
        <v>1</v>
      </c>
      <c r="I187" s="229"/>
      <c r="J187" s="230">
        <f>ROUND(I187*H187,2)</f>
        <v>0</v>
      </c>
      <c r="K187" s="226" t="s">
        <v>1</v>
      </c>
      <c r="L187" s="41"/>
      <c r="M187" s="231" t="s">
        <v>1</v>
      </c>
      <c r="N187" s="232" t="s">
        <v>41</v>
      </c>
      <c r="O187" s="84"/>
      <c r="P187" s="233">
        <f>O187*H187</f>
        <v>0</v>
      </c>
      <c r="Q187" s="233">
        <v>0</v>
      </c>
      <c r="R187" s="233">
        <f>Q187*H187</f>
        <v>0</v>
      </c>
      <c r="S187" s="233">
        <v>0</v>
      </c>
      <c r="T187" s="234">
        <f>S187*H187</f>
        <v>0</v>
      </c>
      <c r="AR187" s="235" t="s">
        <v>144</v>
      </c>
      <c r="AT187" s="235" t="s">
        <v>139</v>
      </c>
      <c r="AU187" s="235" t="s">
        <v>85</v>
      </c>
      <c r="AY187" s="15" t="s">
        <v>138</v>
      </c>
      <c r="BE187" s="236">
        <f>IF(N187="základní",J187,0)</f>
        <v>0</v>
      </c>
      <c r="BF187" s="236">
        <f>IF(N187="snížená",J187,0)</f>
        <v>0</v>
      </c>
      <c r="BG187" s="236">
        <f>IF(N187="zákl. přenesená",J187,0)</f>
        <v>0</v>
      </c>
      <c r="BH187" s="236">
        <f>IF(N187="sníž. přenesená",J187,0)</f>
        <v>0</v>
      </c>
      <c r="BI187" s="236">
        <f>IF(N187="nulová",J187,0)</f>
        <v>0</v>
      </c>
      <c r="BJ187" s="15" t="s">
        <v>83</v>
      </c>
      <c r="BK187" s="236">
        <f>ROUND(I187*H187,2)</f>
        <v>0</v>
      </c>
      <c r="BL187" s="15" t="s">
        <v>144</v>
      </c>
      <c r="BM187" s="235" t="s">
        <v>597</v>
      </c>
    </row>
    <row r="188" s="1" customFormat="1">
      <c r="B188" s="36"/>
      <c r="C188" s="37"/>
      <c r="D188" s="237" t="s">
        <v>146</v>
      </c>
      <c r="E188" s="37"/>
      <c r="F188" s="238" t="s">
        <v>598</v>
      </c>
      <c r="G188" s="37"/>
      <c r="H188" s="37"/>
      <c r="I188" s="149"/>
      <c r="J188" s="37"/>
      <c r="K188" s="37"/>
      <c r="L188" s="41"/>
      <c r="M188" s="239"/>
      <c r="N188" s="84"/>
      <c r="O188" s="84"/>
      <c r="P188" s="84"/>
      <c r="Q188" s="84"/>
      <c r="R188" s="84"/>
      <c r="S188" s="84"/>
      <c r="T188" s="85"/>
      <c r="AT188" s="15" t="s">
        <v>146</v>
      </c>
      <c r="AU188" s="15" t="s">
        <v>85</v>
      </c>
    </row>
    <row r="189" s="10" customFormat="1" ht="22.8" customHeight="1">
      <c r="B189" s="210"/>
      <c r="C189" s="211"/>
      <c r="D189" s="212" t="s">
        <v>75</v>
      </c>
      <c r="E189" s="284" t="s">
        <v>599</v>
      </c>
      <c r="F189" s="284" t="s">
        <v>600</v>
      </c>
      <c r="G189" s="211"/>
      <c r="H189" s="211"/>
      <c r="I189" s="214"/>
      <c r="J189" s="285">
        <f>BK189</f>
        <v>0</v>
      </c>
      <c r="K189" s="211"/>
      <c r="L189" s="216"/>
      <c r="M189" s="217"/>
      <c r="N189" s="218"/>
      <c r="O189" s="218"/>
      <c r="P189" s="219">
        <f>SUM(P190:P191)</f>
        <v>0</v>
      </c>
      <c r="Q189" s="218"/>
      <c r="R189" s="219">
        <f>SUM(R190:R191)</f>
        <v>0</v>
      </c>
      <c r="S189" s="218"/>
      <c r="T189" s="220">
        <f>SUM(T190:T191)</f>
        <v>0</v>
      </c>
      <c r="AR189" s="221" t="s">
        <v>83</v>
      </c>
      <c r="AT189" s="222" t="s">
        <v>75</v>
      </c>
      <c r="AU189" s="222" t="s">
        <v>83</v>
      </c>
      <c r="AY189" s="221" t="s">
        <v>138</v>
      </c>
      <c r="BK189" s="223">
        <f>SUM(BK190:BK191)</f>
        <v>0</v>
      </c>
    </row>
    <row r="190" s="1" customFormat="1" ht="24" customHeight="1">
      <c r="B190" s="36"/>
      <c r="C190" s="224" t="s">
        <v>601</v>
      </c>
      <c r="D190" s="224" t="s">
        <v>139</v>
      </c>
      <c r="E190" s="225" t="s">
        <v>602</v>
      </c>
      <c r="F190" s="226" t="s">
        <v>603</v>
      </c>
      <c r="G190" s="227" t="s">
        <v>527</v>
      </c>
      <c r="H190" s="228">
        <v>1</v>
      </c>
      <c r="I190" s="229"/>
      <c r="J190" s="230">
        <f>ROUND(I190*H190,2)</f>
        <v>0</v>
      </c>
      <c r="K190" s="226" t="s">
        <v>1</v>
      </c>
      <c r="L190" s="41"/>
      <c r="M190" s="231" t="s">
        <v>1</v>
      </c>
      <c r="N190" s="232" t="s">
        <v>41</v>
      </c>
      <c r="O190" s="84"/>
      <c r="P190" s="233">
        <f>O190*H190</f>
        <v>0</v>
      </c>
      <c r="Q190" s="233">
        <v>0</v>
      </c>
      <c r="R190" s="233">
        <f>Q190*H190</f>
        <v>0</v>
      </c>
      <c r="S190" s="233">
        <v>0</v>
      </c>
      <c r="T190" s="234">
        <f>S190*H190</f>
        <v>0</v>
      </c>
      <c r="AR190" s="235" t="s">
        <v>144</v>
      </c>
      <c r="AT190" s="235" t="s">
        <v>139</v>
      </c>
      <c r="AU190" s="235" t="s">
        <v>85</v>
      </c>
      <c r="AY190" s="15" t="s">
        <v>138</v>
      </c>
      <c r="BE190" s="236">
        <f>IF(N190="základní",J190,0)</f>
        <v>0</v>
      </c>
      <c r="BF190" s="236">
        <f>IF(N190="snížená",J190,0)</f>
        <v>0</v>
      </c>
      <c r="BG190" s="236">
        <f>IF(N190="zákl. přenesená",J190,0)</f>
        <v>0</v>
      </c>
      <c r="BH190" s="236">
        <f>IF(N190="sníž. přenesená",J190,0)</f>
        <v>0</v>
      </c>
      <c r="BI190" s="236">
        <f>IF(N190="nulová",J190,0)</f>
        <v>0</v>
      </c>
      <c r="BJ190" s="15" t="s">
        <v>83</v>
      </c>
      <c r="BK190" s="236">
        <f>ROUND(I190*H190,2)</f>
        <v>0</v>
      </c>
      <c r="BL190" s="15" t="s">
        <v>144</v>
      </c>
      <c r="BM190" s="235" t="s">
        <v>261</v>
      </c>
    </row>
    <row r="191" s="1" customFormat="1">
      <c r="B191" s="36"/>
      <c r="C191" s="37"/>
      <c r="D191" s="237" t="s">
        <v>146</v>
      </c>
      <c r="E191" s="37"/>
      <c r="F191" s="238" t="s">
        <v>604</v>
      </c>
      <c r="G191" s="37"/>
      <c r="H191" s="37"/>
      <c r="I191" s="149"/>
      <c r="J191" s="37"/>
      <c r="K191" s="37"/>
      <c r="L191" s="41"/>
      <c r="M191" s="239"/>
      <c r="N191" s="84"/>
      <c r="O191" s="84"/>
      <c r="P191" s="84"/>
      <c r="Q191" s="84"/>
      <c r="R191" s="84"/>
      <c r="S191" s="84"/>
      <c r="T191" s="85"/>
      <c r="AT191" s="15" t="s">
        <v>146</v>
      </c>
      <c r="AU191" s="15" t="s">
        <v>85</v>
      </c>
    </row>
    <row r="192" s="10" customFormat="1" ht="22.8" customHeight="1">
      <c r="B192" s="210"/>
      <c r="C192" s="211"/>
      <c r="D192" s="212" t="s">
        <v>75</v>
      </c>
      <c r="E192" s="284" t="s">
        <v>605</v>
      </c>
      <c r="F192" s="284" t="s">
        <v>606</v>
      </c>
      <c r="G192" s="211"/>
      <c r="H192" s="211"/>
      <c r="I192" s="214"/>
      <c r="J192" s="285">
        <f>BK192</f>
        <v>0</v>
      </c>
      <c r="K192" s="211"/>
      <c r="L192" s="216"/>
      <c r="M192" s="217"/>
      <c r="N192" s="218"/>
      <c r="O192" s="218"/>
      <c r="P192" s="219">
        <f>SUM(P193:P194)</f>
        <v>0</v>
      </c>
      <c r="Q192" s="218"/>
      <c r="R192" s="219">
        <f>SUM(R193:R194)</f>
        <v>0</v>
      </c>
      <c r="S192" s="218"/>
      <c r="T192" s="220">
        <f>SUM(T193:T194)</f>
        <v>0</v>
      </c>
      <c r="AR192" s="221" t="s">
        <v>83</v>
      </c>
      <c r="AT192" s="222" t="s">
        <v>75</v>
      </c>
      <c r="AU192" s="222" t="s">
        <v>83</v>
      </c>
      <c r="AY192" s="221" t="s">
        <v>138</v>
      </c>
      <c r="BK192" s="223">
        <f>SUM(BK193:BK194)</f>
        <v>0</v>
      </c>
    </row>
    <row r="193" s="1" customFormat="1" ht="24" customHeight="1">
      <c r="B193" s="36"/>
      <c r="C193" s="224" t="s">
        <v>607</v>
      </c>
      <c r="D193" s="224" t="s">
        <v>139</v>
      </c>
      <c r="E193" s="225" t="s">
        <v>608</v>
      </c>
      <c r="F193" s="226" t="s">
        <v>609</v>
      </c>
      <c r="G193" s="227" t="s">
        <v>527</v>
      </c>
      <c r="H193" s="228">
        <v>1</v>
      </c>
      <c r="I193" s="229"/>
      <c r="J193" s="230">
        <f>ROUND(I193*H193,2)</f>
        <v>0</v>
      </c>
      <c r="K193" s="226" t="s">
        <v>1</v>
      </c>
      <c r="L193" s="41"/>
      <c r="M193" s="231" t="s">
        <v>1</v>
      </c>
      <c r="N193" s="232" t="s">
        <v>41</v>
      </c>
      <c r="O193" s="84"/>
      <c r="P193" s="233">
        <f>O193*H193</f>
        <v>0</v>
      </c>
      <c r="Q193" s="233">
        <v>0</v>
      </c>
      <c r="R193" s="233">
        <f>Q193*H193</f>
        <v>0</v>
      </c>
      <c r="S193" s="233">
        <v>0</v>
      </c>
      <c r="T193" s="234">
        <f>S193*H193</f>
        <v>0</v>
      </c>
      <c r="AR193" s="235" t="s">
        <v>144</v>
      </c>
      <c r="AT193" s="235" t="s">
        <v>139</v>
      </c>
      <c r="AU193" s="235" t="s">
        <v>85</v>
      </c>
      <c r="AY193" s="15" t="s">
        <v>138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15" t="s">
        <v>83</v>
      </c>
      <c r="BK193" s="236">
        <f>ROUND(I193*H193,2)</f>
        <v>0</v>
      </c>
      <c r="BL193" s="15" t="s">
        <v>144</v>
      </c>
      <c r="BM193" s="235" t="s">
        <v>291</v>
      </c>
    </row>
    <row r="194" s="1" customFormat="1">
      <c r="B194" s="36"/>
      <c r="C194" s="37"/>
      <c r="D194" s="237" t="s">
        <v>146</v>
      </c>
      <c r="E194" s="37"/>
      <c r="F194" s="238" t="s">
        <v>610</v>
      </c>
      <c r="G194" s="37"/>
      <c r="H194" s="37"/>
      <c r="I194" s="149"/>
      <c r="J194" s="37"/>
      <c r="K194" s="37"/>
      <c r="L194" s="41"/>
      <c r="M194" s="239"/>
      <c r="N194" s="84"/>
      <c r="O194" s="84"/>
      <c r="P194" s="84"/>
      <c r="Q194" s="84"/>
      <c r="R194" s="84"/>
      <c r="S194" s="84"/>
      <c r="T194" s="85"/>
      <c r="AT194" s="15" t="s">
        <v>146</v>
      </c>
      <c r="AU194" s="15" t="s">
        <v>85</v>
      </c>
    </row>
    <row r="195" s="10" customFormat="1" ht="22.8" customHeight="1">
      <c r="B195" s="210"/>
      <c r="C195" s="211"/>
      <c r="D195" s="212" t="s">
        <v>75</v>
      </c>
      <c r="E195" s="284" t="s">
        <v>611</v>
      </c>
      <c r="F195" s="284" t="s">
        <v>612</v>
      </c>
      <c r="G195" s="211"/>
      <c r="H195" s="211"/>
      <c r="I195" s="214"/>
      <c r="J195" s="285">
        <f>BK195</f>
        <v>0</v>
      </c>
      <c r="K195" s="211"/>
      <c r="L195" s="216"/>
      <c r="M195" s="217"/>
      <c r="N195" s="218"/>
      <c r="O195" s="218"/>
      <c r="P195" s="219">
        <f>SUM(P196:P197)</f>
        <v>0</v>
      </c>
      <c r="Q195" s="218"/>
      <c r="R195" s="219">
        <f>SUM(R196:R197)</f>
        <v>0</v>
      </c>
      <c r="S195" s="218"/>
      <c r="T195" s="220">
        <f>SUM(T196:T197)</f>
        <v>0</v>
      </c>
      <c r="AR195" s="221" t="s">
        <v>83</v>
      </c>
      <c r="AT195" s="222" t="s">
        <v>75</v>
      </c>
      <c r="AU195" s="222" t="s">
        <v>83</v>
      </c>
      <c r="AY195" s="221" t="s">
        <v>138</v>
      </c>
      <c r="BK195" s="223">
        <f>SUM(BK196:BK197)</f>
        <v>0</v>
      </c>
    </row>
    <row r="196" s="1" customFormat="1" ht="24" customHeight="1">
      <c r="B196" s="36"/>
      <c r="C196" s="224" t="s">
        <v>613</v>
      </c>
      <c r="D196" s="224" t="s">
        <v>139</v>
      </c>
      <c r="E196" s="225" t="s">
        <v>614</v>
      </c>
      <c r="F196" s="226" t="s">
        <v>615</v>
      </c>
      <c r="G196" s="227" t="s">
        <v>527</v>
      </c>
      <c r="H196" s="228">
        <v>1</v>
      </c>
      <c r="I196" s="229"/>
      <c r="J196" s="230">
        <f>ROUND(I196*H196,2)</f>
        <v>0</v>
      </c>
      <c r="K196" s="226" t="s">
        <v>1</v>
      </c>
      <c r="L196" s="41"/>
      <c r="M196" s="231" t="s">
        <v>1</v>
      </c>
      <c r="N196" s="232" t="s">
        <v>41</v>
      </c>
      <c r="O196" s="84"/>
      <c r="P196" s="233">
        <f>O196*H196</f>
        <v>0</v>
      </c>
      <c r="Q196" s="233">
        <v>0</v>
      </c>
      <c r="R196" s="233">
        <f>Q196*H196</f>
        <v>0</v>
      </c>
      <c r="S196" s="233">
        <v>0</v>
      </c>
      <c r="T196" s="234">
        <f>S196*H196</f>
        <v>0</v>
      </c>
      <c r="AR196" s="235" t="s">
        <v>144</v>
      </c>
      <c r="AT196" s="235" t="s">
        <v>139</v>
      </c>
      <c r="AU196" s="235" t="s">
        <v>85</v>
      </c>
      <c r="AY196" s="15" t="s">
        <v>138</v>
      </c>
      <c r="BE196" s="236">
        <f>IF(N196="základní",J196,0)</f>
        <v>0</v>
      </c>
      <c r="BF196" s="236">
        <f>IF(N196="snížená",J196,0)</f>
        <v>0</v>
      </c>
      <c r="BG196" s="236">
        <f>IF(N196="zákl. přenesená",J196,0)</f>
        <v>0</v>
      </c>
      <c r="BH196" s="236">
        <f>IF(N196="sníž. přenesená",J196,0)</f>
        <v>0</v>
      </c>
      <c r="BI196" s="236">
        <f>IF(N196="nulová",J196,0)</f>
        <v>0</v>
      </c>
      <c r="BJ196" s="15" t="s">
        <v>83</v>
      </c>
      <c r="BK196" s="236">
        <f>ROUND(I196*H196,2)</f>
        <v>0</v>
      </c>
      <c r="BL196" s="15" t="s">
        <v>144</v>
      </c>
      <c r="BM196" s="235" t="s">
        <v>276</v>
      </c>
    </row>
    <row r="197" s="1" customFormat="1">
      <c r="B197" s="36"/>
      <c r="C197" s="37"/>
      <c r="D197" s="237" t="s">
        <v>146</v>
      </c>
      <c r="E197" s="37"/>
      <c r="F197" s="238" t="s">
        <v>616</v>
      </c>
      <c r="G197" s="37"/>
      <c r="H197" s="37"/>
      <c r="I197" s="149"/>
      <c r="J197" s="37"/>
      <c r="K197" s="37"/>
      <c r="L197" s="41"/>
      <c r="M197" s="239"/>
      <c r="N197" s="84"/>
      <c r="O197" s="84"/>
      <c r="P197" s="84"/>
      <c r="Q197" s="84"/>
      <c r="R197" s="84"/>
      <c r="S197" s="84"/>
      <c r="T197" s="85"/>
      <c r="AT197" s="15" t="s">
        <v>146</v>
      </c>
      <c r="AU197" s="15" t="s">
        <v>85</v>
      </c>
    </row>
    <row r="198" s="10" customFormat="1" ht="22.8" customHeight="1">
      <c r="B198" s="210"/>
      <c r="C198" s="211"/>
      <c r="D198" s="212" t="s">
        <v>75</v>
      </c>
      <c r="E198" s="284" t="s">
        <v>617</v>
      </c>
      <c r="F198" s="284" t="s">
        <v>618</v>
      </c>
      <c r="G198" s="211"/>
      <c r="H198" s="211"/>
      <c r="I198" s="214"/>
      <c r="J198" s="285">
        <f>BK198</f>
        <v>0</v>
      </c>
      <c r="K198" s="211"/>
      <c r="L198" s="216"/>
      <c r="M198" s="217"/>
      <c r="N198" s="218"/>
      <c r="O198" s="218"/>
      <c r="P198" s="219">
        <f>SUM(P199:P202)</f>
        <v>0</v>
      </c>
      <c r="Q198" s="218"/>
      <c r="R198" s="219">
        <f>SUM(R199:R202)</f>
        <v>0</v>
      </c>
      <c r="S198" s="218"/>
      <c r="T198" s="220">
        <f>SUM(T199:T202)</f>
        <v>0</v>
      </c>
      <c r="AR198" s="221" t="s">
        <v>83</v>
      </c>
      <c r="AT198" s="222" t="s">
        <v>75</v>
      </c>
      <c r="AU198" s="222" t="s">
        <v>83</v>
      </c>
      <c r="AY198" s="221" t="s">
        <v>138</v>
      </c>
      <c r="BK198" s="223">
        <f>SUM(BK199:BK202)</f>
        <v>0</v>
      </c>
    </row>
    <row r="199" s="1" customFormat="1" ht="16.5" customHeight="1">
      <c r="B199" s="36"/>
      <c r="C199" s="224" t="s">
        <v>619</v>
      </c>
      <c r="D199" s="224" t="s">
        <v>139</v>
      </c>
      <c r="E199" s="225" t="s">
        <v>620</v>
      </c>
      <c r="F199" s="226" t="s">
        <v>621</v>
      </c>
      <c r="G199" s="227" t="s">
        <v>527</v>
      </c>
      <c r="H199" s="228">
        <v>1</v>
      </c>
      <c r="I199" s="229"/>
      <c r="J199" s="230">
        <f>ROUND(I199*H199,2)</f>
        <v>0</v>
      </c>
      <c r="K199" s="226" t="s">
        <v>1</v>
      </c>
      <c r="L199" s="41"/>
      <c r="M199" s="231" t="s">
        <v>1</v>
      </c>
      <c r="N199" s="232" t="s">
        <v>41</v>
      </c>
      <c r="O199" s="84"/>
      <c r="P199" s="233">
        <f>O199*H199</f>
        <v>0</v>
      </c>
      <c r="Q199" s="233">
        <v>0</v>
      </c>
      <c r="R199" s="233">
        <f>Q199*H199</f>
        <v>0</v>
      </c>
      <c r="S199" s="233">
        <v>0</v>
      </c>
      <c r="T199" s="234">
        <f>S199*H199</f>
        <v>0</v>
      </c>
      <c r="AR199" s="235" t="s">
        <v>144</v>
      </c>
      <c r="AT199" s="235" t="s">
        <v>139</v>
      </c>
      <c r="AU199" s="235" t="s">
        <v>85</v>
      </c>
      <c r="AY199" s="15" t="s">
        <v>138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15" t="s">
        <v>83</v>
      </c>
      <c r="BK199" s="236">
        <f>ROUND(I199*H199,2)</f>
        <v>0</v>
      </c>
      <c r="BL199" s="15" t="s">
        <v>144</v>
      </c>
      <c r="BM199" s="235" t="s">
        <v>622</v>
      </c>
    </row>
    <row r="200" s="1" customFormat="1">
      <c r="B200" s="36"/>
      <c r="C200" s="37"/>
      <c r="D200" s="237" t="s">
        <v>146</v>
      </c>
      <c r="E200" s="37"/>
      <c r="F200" s="238" t="s">
        <v>623</v>
      </c>
      <c r="G200" s="37"/>
      <c r="H200" s="37"/>
      <c r="I200" s="149"/>
      <c r="J200" s="37"/>
      <c r="K200" s="37"/>
      <c r="L200" s="41"/>
      <c r="M200" s="239"/>
      <c r="N200" s="84"/>
      <c r="O200" s="84"/>
      <c r="P200" s="84"/>
      <c r="Q200" s="84"/>
      <c r="R200" s="84"/>
      <c r="S200" s="84"/>
      <c r="T200" s="85"/>
      <c r="AT200" s="15" t="s">
        <v>146</v>
      </c>
      <c r="AU200" s="15" t="s">
        <v>85</v>
      </c>
    </row>
    <row r="201" s="1" customFormat="1" ht="16.5" customHeight="1">
      <c r="B201" s="36"/>
      <c r="C201" s="224" t="s">
        <v>624</v>
      </c>
      <c r="D201" s="224" t="s">
        <v>139</v>
      </c>
      <c r="E201" s="225" t="s">
        <v>625</v>
      </c>
      <c r="F201" s="226" t="s">
        <v>626</v>
      </c>
      <c r="G201" s="227" t="s">
        <v>527</v>
      </c>
      <c r="H201" s="228">
        <v>1</v>
      </c>
      <c r="I201" s="229"/>
      <c r="J201" s="230">
        <f>ROUND(I201*H201,2)</f>
        <v>0</v>
      </c>
      <c r="K201" s="226" t="s">
        <v>1</v>
      </c>
      <c r="L201" s="41"/>
      <c r="M201" s="231" t="s">
        <v>1</v>
      </c>
      <c r="N201" s="232" t="s">
        <v>41</v>
      </c>
      <c r="O201" s="84"/>
      <c r="P201" s="233">
        <f>O201*H201</f>
        <v>0</v>
      </c>
      <c r="Q201" s="233">
        <v>0</v>
      </c>
      <c r="R201" s="233">
        <f>Q201*H201</f>
        <v>0</v>
      </c>
      <c r="S201" s="233">
        <v>0</v>
      </c>
      <c r="T201" s="234">
        <f>S201*H201</f>
        <v>0</v>
      </c>
      <c r="AR201" s="235" t="s">
        <v>144</v>
      </c>
      <c r="AT201" s="235" t="s">
        <v>139</v>
      </c>
      <c r="AU201" s="235" t="s">
        <v>85</v>
      </c>
      <c r="AY201" s="15" t="s">
        <v>138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15" t="s">
        <v>83</v>
      </c>
      <c r="BK201" s="236">
        <f>ROUND(I201*H201,2)</f>
        <v>0</v>
      </c>
      <c r="BL201" s="15" t="s">
        <v>144</v>
      </c>
      <c r="BM201" s="235" t="s">
        <v>296</v>
      </c>
    </row>
    <row r="202" s="1" customFormat="1">
      <c r="B202" s="36"/>
      <c r="C202" s="37"/>
      <c r="D202" s="237" t="s">
        <v>146</v>
      </c>
      <c r="E202" s="37"/>
      <c r="F202" s="238" t="s">
        <v>627</v>
      </c>
      <c r="G202" s="37"/>
      <c r="H202" s="37"/>
      <c r="I202" s="149"/>
      <c r="J202" s="37"/>
      <c r="K202" s="37"/>
      <c r="L202" s="41"/>
      <c r="M202" s="239"/>
      <c r="N202" s="84"/>
      <c r="O202" s="84"/>
      <c r="P202" s="84"/>
      <c r="Q202" s="84"/>
      <c r="R202" s="84"/>
      <c r="S202" s="84"/>
      <c r="T202" s="85"/>
      <c r="AT202" s="15" t="s">
        <v>146</v>
      </c>
      <c r="AU202" s="15" t="s">
        <v>85</v>
      </c>
    </row>
    <row r="203" s="10" customFormat="1" ht="25.92" customHeight="1">
      <c r="B203" s="210"/>
      <c r="C203" s="211"/>
      <c r="D203" s="212" t="s">
        <v>75</v>
      </c>
      <c r="E203" s="213" t="s">
        <v>85</v>
      </c>
      <c r="F203" s="213" t="s">
        <v>628</v>
      </c>
      <c r="G203" s="211"/>
      <c r="H203" s="211"/>
      <c r="I203" s="214"/>
      <c r="J203" s="215">
        <f>BK203</f>
        <v>0</v>
      </c>
      <c r="K203" s="211"/>
      <c r="L203" s="216"/>
      <c r="M203" s="217"/>
      <c r="N203" s="218"/>
      <c r="O203" s="218"/>
      <c r="P203" s="219">
        <f>P204+P207+P210+P213+P216+P219+P226+P229+P234+P237+P244+P247+P250+P253+P256</f>
        <v>0</v>
      </c>
      <c r="Q203" s="218"/>
      <c r="R203" s="219">
        <f>R204+R207+R210+R213+R216+R219+R226+R229+R234+R237+R244+R247+R250+R253+R256</f>
        <v>0</v>
      </c>
      <c r="S203" s="218"/>
      <c r="T203" s="220">
        <f>T204+T207+T210+T213+T216+T219+T226+T229+T234+T237+T244+T247+T250+T253+T256</f>
        <v>0</v>
      </c>
      <c r="AR203" s="221" t="s">
        <v>83</v>
      </c>
      <c r="AT203" s="222" t="s">
        <v>75</v>
      </c>
      <c r="AU203" s="222" t="s">
        <v>76</v>
      </c>
      <c r="AY203" s="221" t="s">
        <v>138</v>
      </c>
      <c r="BK203" s="223">
        <f>BK204+BK207+BK210+BK213+BK216+BK219+BK226+BK229+BK234+BK237+BK244+BK247+BK250+BK253+BK256</f>
        <v>0</v>
      </c>
    </row>
    <row r="204" s="10" customFormat="1" ht="22.8" customHeight="1">
      <c r="B204" s="210"/>
      <c r="C204" s="211"/>
      <c r="D204" s="212" t="s">
        <v>75</v>
      </c>
      <c r="E204" s="284" t="s">
        <v>629</v>
      </c>
      <c r="F204" s="284" t="s">
        <v>630</v>
      </c>
      <c r="G204" s="211"/>
      <c r="H204" s="211"/>
      <c r="I204" s="214"/>
      <c r="J204" s="285">
        <f>BK204</f>
        <v>0</v>
      </c>
      <c r="K204" s="211"/>
      <c r="L204" s="216"/>
      <c r="M204" s="217"/>
      <c r="N204" s="218"/>
      <c r="O204" s="218"/>
      <c r="P204" s="219">
        <f>SUM(P205:P206)</f>
        <v>0</v>
      </c>
      <c r="Q204" s="218"/>
      <c r="R204" s="219">
        <f>SUM(R205:R206)</f>
        <v>0</v>
      </c>
      <c r="S204" s="218"/>
      <c r="T204" s="220">
        <f>SUM(T205:T206)</f>
        <v>0</v>
      </c>
      <c r="AR204" s="221" t="s">
        <v>83</v>
      </c>
      <c r="AT204" s="222" t="s">
        <v>75</v>
      </c>
      <c r="AU204" s="222" t="s">
        <v>83</v>
      </c>
      <c r="AY204" s="221" t="s">
        <v>138</v>
      </c>
      <c r="BK204" s="223">
        <f>SUM(BK205:BK206)</f>
        <v>0</v>
      </c>
    </row>
    <row r="205" s="1" customFormat="1" ht="16.5" customHeight="1">
      <c r="B205" s="36"/>
      <c r="C205" s="224" t="s">
        <v>631</v>
      </c>
      <c r="D205" s="224" t="s">
        <v>139</v>
      </c>
      <c r="E205" s="225" t="s">
        <v>632</v>
      </c>
      <c r="F205" s="226" t="s">
        <v>633</v>
      </c>
      <c r="G205" s="227" t="s">
        <v>527</v>
      </c>
      <c r="H205" s="228">
        <v>1</v>
      </c>
      <c r="I205" s="229"/>
      <c r="J205" s="230">
        <f>ROUND(I205*H205,2)</f>
        <v>0</v>
      </c>
      <c r="K205" s="226" t="s">
        <v>1</v>
      </c>
      <c r="L205" s="41"/>
      <c r="M205" s="231" t="s">
        <v>1</v>
      </c>
      <c r="N205" s="232" t="s">
        <v>41</v>
      </c>
      <c r="O205" s="84"/>
      <c r="P205" s="233">
        <f>O205*H205</f>
        <v>0</v>
      </c>
      <c r="Q205" s="233">
        <v>0</v>
      </c>
      <c r="R205" s="233">
        <f>Q205*H205</f>
        <v>0</v>
      </c>
      <c r="S205" s="233">
        <v>0</v>
      </c>
      <c r="T205" s="234">
        <f>S205*H205</f>
        <v>0</v>
      </c>
      <c r="AR205" s="235" t="s">
        <v>144</v>
      </c>
      <c r="AT205" s="235" t="s">
        <v>139</v>
      </c>
      <c r="AU205" s="235" t="s">
        <v>85</v>
      </c>
      <c r="AY205" s="15" t="s">
        <v>138</v>
      </c>
      <c r="BE205" s="236">
        <f>IF(N205="základní",J205,0)</f>
        <v>0</v>
      </c>
      <c r="BF205" s="236">
        <f>IF(N205="snížená",J205,0)</f>
        <v>0</v>
      </c>
      <c r="BG205" s="236">
        <f>IF(N205="zákl. přenesená",J205,0)</f>
        <v>0</v>
      </c>
      <c r="BH205" s="236">
        <f>IF(N205="sníž. přenesená",J205,0)</f>
        <v>0</v>
      </c>
      <c r="BI205" s="236">
        <f>IF(N205="nulová",J205,0)</f>
        <v>0</v>
      </c>
      <c r="BJ205" s="15" t="s">
        <v>83</v>
      </c>
      <c r="BK205" s="236">
        <f>ROUND(I205*H205,2)</f>
        <v>0</v>
      </c>
      <c r="BL205" s="15" t="s">
        <v>144</v>
      </c>
      <c r="BM205" s="235" t="s">
        <v>308</v>
      </c>
    </row>
    <row r="206" s="1" customFormat="1">
      <c r="B206" s="36"/>
      <c r="C206" s="37"/>
      <c r="D206" s="237" t="s">
        <v>146</v>
      </c>
      <c r="E206" s="37"/>
      <c r="F206" s="238" t="s">
        <v>634</v>
      </c>
      <c r="G206" s="37"/>
      <c r="H206" s="37"/>
      <c r="I206" s="149"/>
      <c r="J206" s="37"/>
      <c r="K206" s="37"/>
      <c r="L206" s="41"/>
      <c r="M206" s="239"/>
      <c r="N206" s="84"/>
      <c r="O206" s="84"/>
      <c r="P206" s="84"/>
      <c r="Q206" s="84"/>
      <c r="R206" s="84"/>
      <c r="S206" s="84"/>
      <c r="T206" s="85"/>
      <c r="AT206" s="15" t="s">
        <v>146</v>
      </c>
      <c r="AU206" s="15" t="s">
        <v>85</v>
      </c>
    </row>
    <row r="207" s="10" customFormat="1" ht="22.8" customHeight="1">
      <c r="B207" s="210"/>
      <c r="C207" s="211"/>
      <c r="D207" s="212" t="s">
        <v>75</v>
      </c>
      <c r="E207" s="284" t="s">
        <v>635</v>
      </c>
      <c r="F207" s="284" t="s">
        <v>636</v>
      </c>
      <c r="G207" s="211"/>
      <c r="H207" s="211"/>
      <c r="I207" s="214"/>
      <c r="J207" s="285">
        <f>BK207</f>
        <v>0</v>
      </c>
      <c r="K207" s="211"/>
      <c r="L207" s="216"/>
      <c r="M207" s="217"/>
      <c r="N207" s="218"/>
      <c r="O207" s="218"/>
      <c r="P207" s="219">
        <f>SUM(P208:P209)</f>
        <v>0</v>
      </c>
      <c r="Q207" s="218"/>
      <c r="R207" s="219">
        <f>SUM(R208:R209)</f>
        <v>0</v>
      </c>
      <c r="S207" s="218"/>
      <c r="T207" s="220">
        <f>SUM(T208:T209)</f>
        <v>0</v>
      </c>
      <c r="AR207" s="221" t="s">
        <v>83</v>
      </c>
      <c r="AT207" s="222" t="s">
        <v>75</v>
      </c>
      <c r="AU207" s="222" t="s">
        <v>83</v>
      </c>
      <c r="AY207" s="221" t="s">
        <v>138</v>
      </c>
      <c r="BK207" s="223">
        <f>SUM(BK208:BK209)</f>
        <v>0</v>
      </c>
    </row>
    <row r="208" s="1" customFormat="1" ht="36" customHeight="1">
      <c r="B208" s="36"/>
      <c r="C208" s="224" t="s">
        <v>447</v>
      </c>
      <c r="D208" s="224" t="s">
        <v>139</v>
      </c>
      <c r="E208" s="225" t="s">
        <v>637</v>
      </c>
      <c r="F208" s="226" t="s">
        <v>638</v>
      </c>
      <c r="G208" s="227" t="s">
        <v>527</v>
      </c>
      <c r="H208" s="228">
        <v>1</v>
      </c>
      <c r="I208" s="229"/>
      <c r="J208" s="230">
        <f>ROUND(I208*H208,2)</f>
        <v>0</v>
      </c>
      <c r="K208" s="226" t="s">
        <v>1</v>
      </c>
      <c r="L208" s="41"/>
      <c r="M208" s="231" t="s">
        <v>1</v>
      </c>
      <c r="N208" s="232" t="s">
        <v>41</v>
      </c>
      <c r="O208" s="84"/>
      <c r="P208" s="233">
        <f>O208*H208</f>
        <v>0</v>
      </c>
      <c r="Q208" s="233">
        <v>0</v>
      </c>
      <c r="R208" s="233">
        <f>Q208*H208</f>
        <v>0</v>
      </c>
      <c r="S208" s="233">
        <v>0</v>
      </c>
      <c r="T208" s="234">
        <f>S208*H208</f>
        <v>0</v>
      </c>
      <c r="AR208" s="235" t="s">
        <v>144</v>
      </c>
      <c r="AT208" s="235" t="s">
        <v>139</v>
      </c>
      <c r="AU208" s="235" t="s">
        <v>85</v>
      </c>
      <c r="AY208" s="15" t="s">
        <v>138</v>
      </c>
      <c r="BE208" s="236">
        <f>IF(N208="základní",J208,0)</f>
        <v>0</v>
      </c>
      <c r="BF208" s="236">
        <f>IF(N208="snížená",J208,0)</f>
        <v>0</v>
      </c>
      <c r="BG208" s="236">
        <f>IF(N208="zákl. přenesená",J208,0)</f>
        <v>0</v>
      </c>
      <c r="BH208" s="236">
        <f>IF(N208="sníž. přenesená",J208,0)</f>
        <v>0</v>
      </c>
      <c r="BI208" s="236">
        <f>IF(N208="nulová",J208,0)</f>
        <v>0</v>
      </c>
      <c r="BJ208" s="15" t="s">
        <v>83</v>
      </c>
      <c r="BK208" s="236">
        <f>ROUND(I208*H208,2)</f>
        <v>0</v>
      </c>
      <c r="BL208" s="15" t="s">
        <v>144</v>
      </c>
      <c r="BM208" s="235" t="s">
        <v>639</v>
      </c>
    </row>
    <row r="209" s="1" customFormat="1">
      <c r="B209" s="36"/>
      <c r="C209" s="37"/>
      <c r="D209" s="237" t="s">
        <v>146</v>
      </c>
      <c r="E209" s="37"/>
      <c r="F209" s="238" t="s">
        <v>640</v>
      </c>
      <c r="G209" s="37"/>
      <c r="H209" s="37"/>
      <c r="I209" s="149"/>
      <c r="J209" s="37"/>
      <c r="K209" s="37"/>
      <c r="L209" s="41"/>
      <c r="M209" s="239"/>
      <c r="N209" s="84"/>
      <c r="O209" s="84"/>
      <c r="P209" s="84"/>
      <c r="Q209" s="84"/>
      <c r="R209" s="84"/>
      <c r="S209" s="84"/>
      <c r="T209" s="85"/>
      <c r="AT209" s="15" t="s">
        <v>146</v>
      </c>
      <c r="AU209" s="15" t="s">
        <v>85</v>
      </c>
    </row>
    <row r="210" s="10" customFormat="1" ht="22.8" customHeight="1">
      <c r="B210" s="210"/>
      <c r="C210" s="211"/>
      <c r="D210" s="212" t="s">
        <v>75</v>
      </c>
      <c r="E210" s="284" t="s">
        <v>641</v>
      </c>
      <c r="F210" s="284" t="s">
        <v>642</v>
      </c>
      <c r="G210" s="211"/>
      <c r="H210" s="211"/>
      <c r="I210" s="214"/>
      <c r="J210" s="285">
        <f>BK210</f>
        <v>0</v>
      </c>
      <c r="K210" s="211"/>
      <c r="L210" s="216"/>
      <c r="M210" s="217"/>
      <c r="N210" s="218"/>
      <c r="O210" s="218"/>
      <c r="P210" s="219">
        <f>SUM(P211:P212)</f>
        <v>0</v>
      </c>
      <c r="Q210" s="218"/>
      <c r="R210" s="219">
        <f>SUM(R211:R212)</f>
        <v>0</v>
      </c>
      <c r="S210" s="218"/>
      <c r="T210" s="220">
        <f>SUM(T211:T212)</f>
        <v>0</v>
      </c>
      <c r="AR210" s="221" t="s">
        <v>83</v>
      </c>
      <c r="AT210" s="222" t="s">
        <v>75</v>
      </c>
      <c r="AU210" s="222" t="s">
        <v>83</v>
      </c>
      <c r="AY210" s="221" t="s">
        <v>138</v>
      </c>
      <c r="BK210" s="223">
        <f>SUM(BK211:BK212)</f>
        <v>0</v>
      </c>
    </row>
    <row r="211" s="1" customFormat="1" ht="24" customHeight="1">
      <c r="B211" s="36"/>
      <c r="C211" s="224" t="s">
        <v>643</v>
      </c>
      <c r="D211" s="224" t="s">
        <v>139</v>
      </c>
      <c r="E211" s="225" t="s">
        <v>644</v>
      </c>
      <c r="F211" s="226" t="s">
        <v>645</v>
      </c>
      <c r="G211" s="227" t="s">
        <v>527</v>
      </c>
      <c r="H211" s="228">
        <v>1</v>
      </c>
      <c r="I211" s="229"/>
      <c r="J211" s="230">
        <f>ROUND(I211*H211,2)</f>
        <v>0</v>
      </c>
      <c r="K211" s="226" t="s">
        <v>1</v>
      </c>
      <c r="L211" s="41"/>
      <c r="M211" s="231" t="s">
        <v>1</v>
      </c>
      <c r="N211" s="232" t="s">
        <v>41</v>
      </c>
      <c r="O211" s="84"/>
      <c r="P211" s="233">
        <f>O211*H211</f>
        <v>0</v>
      </c>
      <c r="Q211" s="233">
        <v>0</v>
      </c>
      <c r="R211" s="233">
        <f>Q211*H211</f>
        <v>0</v>
      </c>
      <c r="S211" s="233">
        <v>0</v>
      </c>
      <c r="T211" s="234">
        <f>S211*H211</f>
        <v>0</v>
      </c>
      <c r="AR211" s="235" t="s">
        <v>144</v>
      </c>
      <c r="AT211" s="235" t="s">
        <v>139</v>
      </c>
      <c r="AU211" s="235" t="s">
        <v>85</v>
      </c>
      <c r="AY211" s="15" t="s">
        <v>138</v>
      </c>
      <c r="BE211" s="236">
        <f>IF(N211="základní",J211,0)</f>
        <v>0</v>
      </c>
      <c r="BF211" s="236">
        <f>IF(N211="snížená",J211,0)</f>
        <v>0</v>
      </c>
      <c r="BG211" s="236">
        <f>IF(N211="zákl. přenesená",J211,0)</f>
        <v>0</v>
      </c>
      <c r="BH211" s="236">
        <f>IF(N211="sníž. přenesená",J211,0)</f>
        <v>0</v>
      </c>
      <c r="BI211" s="236">
        <f>IF(N211="nulová",J211,0)</f>
        <v>0</v>
      </c>
      <c r="BJ211" s="15" t="s">
        <v>83</v>
      </c>
      <c r="BK211" s="236">
        <f>ROUND(I211*H211,2)</f>
        <v>0</v>
      </c>
      <c r="BL211" s="15" t="s">
        <v>144</v>
      </c>
      <c r="BM211" s="235" t="s">
        <v>336</v>
      </c>
    </row>
    <row r="212" s="1" customFormat="1">
      <c r="B212" s="36"/>
      <c r="C212" s="37"/>
      <c r="D212" s="237" t="s">
        <v>146</v>
      </c>
      <c r="E212" s="37"/>
      <c r="F212" s="238" t="s">
        <v>646</v>
      </c>
      <c r="G212" s="37"/>
      <c r="H212" s="37"/>
      <c r="I212" s="149"/>
      <c r="J212" s="37"/>
      <c r="K212" s="37"/>
      <c r="L212" s="41"/>
      <c r="M212" s="239"/>
      <c r="N212" s="84"/>
      <c r="O212" s="84"/>
      <c r="P212" s="84"/>
      <c r="Q212" s="84"/>
      <c r="R212" s="84"/>
      <c r="S212" s="84"/>
      <c r="T212" s="85"/>
      <c r="AT212" s="15" t="s">
        <v>146</v>
      </c>
      <c r="AU212" s="15" t="s">
        <v>85</v>
      </c>
    </row>
    <row r="213" s="10" customFormat="1" ht="22.8" customHeight="1">
      <c r="B213" s="210"/>
      <c r="C213" s="211"/>
      <c r="D213" s="212" t="s">
        <v>75</v>
      </c>
      <c r="E213" s="284" t="s">
        <v>647</v>
      </c>
      <c r="F213" s="284" t="s">
        <v>648</v>
      </c>
      <c r="G213" s="211"/>
      <c r="H213" s="211"/>
      <c r="I213" s="214"/>
      <c r="J213" s="285">
        <f>BK213</f>
        <v>0</v>
      </c>
      <c r="K213" s="211"/>
      <c r="L213" s="216"/>
      <c r="M213" s="217"/>
      <c r="N213" s="218"/>
      <c r="O213" s="218"/>
      <c r="P213" s="219">
        <f>SUM(P214:P215)</f>
        <v>0</v>
      </c>
      <c r="Q213" s="218"/>
      <c r="R213" s="219">
        <f>SUM(R214:R215)</f>
        <v>0</v>
      </c>
      <c r="S213" s="218"/>
      <c r="T213" s="220">
        <f>SUM(T214:T215)</f>
        <v>0</v>
      </c>
      <c r="AR213" s="221" t="s">
        <v>83</v>
      </c>
      <c r="AT213" s="222" t="s">
        <v>75</v>
      </c>
      <c r="AU213" s="222" t="s">
        <v>83</v>
      </c>
      <c r="AY213" s="221" t="s">
        <v>138</v>
      </c>
      <c r="BK213" s="223">
        <f>SUM(BK214:BK215)</f>
        <v>0</v>
      </c>
    </row>
    <row r="214" s="1" customFormat="1" ht="16.5" customHeight="1">
      <c r="B214" s="36"/>
      <c r="C214" s="224" t="s">
        <v>649</v>
      </c>
      <c r="D214" s="224" t="s">
        <v>139</v>
      </c>
      <c r="E214" s="225" t="s">
        <v>650</v>
      </c>
      <c r="F214" s="226" t="s">
        <v>651</v>
      </c>
      <c r="G214" s="227" t="s">
        <v>527</v>
      </c>
      <c r="H214" s="228">
        <v>1</v>
      </c>
      <c r="I214" s="229"/>
      <c r="J214" s="230">
        <f>ROUND(I214*H214,2)</f>
        <v>0</v>
      </c>
      <c r="K214" s="226" t="s">
        <v>1</v>
      </c>
      <c r="L214" s="41"/>
      <c r="M214" s="231" t="s">
        <v>1</v>
      </c>
      <c r="N214" s="232" t="s">
        <v>41</v>
      </c>
      <c r="O214" s="84"/>
      <c r="P214" s="233">
        <f>O214*H214</f>
        <v>0</v>
      </c>
      <c r="Q214" s="233">
        <v>0</v>
      </c>
      <c r="R214" s="233">
        <f>Q214*H214</f>
        <v>0</v>
      </c>
      <c r="S214" s="233">
        <v>0</v>
      </c>
      <c r="T214" s="234">
        <f>S214*H214</f>
        <v>0</v>
      </c>
      <c r="AR214" s="235" t="s">
        <v>144</v>
      </c>
      <c r="AT214" s="235" t="s">
        <v>139</v>
      </c>
      <c r="AU214" s="235" t="s">
        <v>85</v>
      </c>
      <c r="AY214" s="15" t="s">
        <v>138</v>
      </c>
      <c r="BE214" s="236">
        <f>IF(N214="základní",J214,0)</f>
        <v>0</v>
      </c>
      <c r="BF214" s="236">
        <f>IF(N214="snížená",J214,0)</f>
        <v>0</v>
      </c>
      <c r="BG214" s="236">
        <f>IF(N214="zákl. přenesená",J214,0)</f>
        <v>0</v>
      </c>
      <c r="BH214" s="236">
        <f>IF(N214="sníž. přenesená",J214,0)</f>
        <v>0</v>
      </c>
      <c r="BI214" s="236">
        <f>IF(N214="nulová",J214,0)</f>
        <v>0</v>
      </c>
      <c r="BJ214" s="15" t="s">
        <v>83</v>
      </c>
      <c r="BK214" s="236">
        <f>ROUND(I214*H214,2)</f>
        <v>0</v>
      </c>
      <c r="BL214" s="15" t="s">
        <v>144</v>
      </c>
      <c r="BM214" s="235" t="s">
        <v>349</v>
      </c>
    </row>
    <row r="215" s="1" customFormat="1">
      <c r="B215" s="36"/>
      <c r="C215" s="37"/>
      <c r="D215" s="237" t="s">
        <v>146</v>
      </c>
      <c r="E215" s="37"/>
      <c r="F215" s="238" t="s">
        <v>652</v>
      </c>
      <c r="G215" s="37"/>
      <c r="H215" s="37"/>
      <c r="I215" s="149"/>
      <c r="J215" s="37"/>
      <c r="K215" s="37"/>
      <c r="L215" s="41"/>
      <c r="M215" s="239"/>
      <c r="N215" s="84"/>
      <c r="O215" s="84"/>
      <c r="P215" s="84"/>
      <c r="Q215" s="84"/>
      <c r="R215" s="84"/>
      <c r="S215" s="84"/>
      <c r="T215" s="85"/>
      <c r="AT215" s="15" t="s">
        <v>146</v>
      </c>
      <c r="AU215" s="15" t="s">
        <v>85</v>
      </c>
    </row>
    <row r="216" s="10" customFormat="1" ht="22.8" customHeight="1">
      <c r="B216" s="210"/>
      <c r="C216" s="211"/>
      <c r="D216" s="212" t="s">
        <v>75</v>
      </c>
      <c r="E216" s="284" t="s">
        <v>653</v>
      </c>
      <c r="F216" s="284" t="s">
        <v>654</v>
      </c>
      <c r="G216" s="211"/>
      <c r="H216" s="211"/>
      <c r="I216" s="214"/>
      <c r="J216" s="285">
        <f>BK216</f>
        <v>0</v>
      </c>
      <c r="K216" s="211"/>
      <c r="L216" s="216"/>
      <c r="M216" s="217"/>
      <c r="N216" s="218"/>
      <c r="O216" s="218"/>
      <c r="P216" s="219">
        <f>SUM(P217:P218)</f>
        <v>0</v>
      </c>
      <c r="Q216" s="218"/>
      <c r="R216" s="219">
        <f>SUM(R217:R218)</f>
        <v>0</v>
      </c>
      <c r="S216" s="218"/>
      <c r="T216" s="220">
        <f>SUM(T217:T218)</f>
        <v>0</v>
      </c>
      <c r="AR216" s="221" t="s">
        <v>83</v>
      </c>
      <c r="AT216" s="222" t="s">
        <v>75</v>
      </c>
      <c r="AU216" s="222" t="s">
        <v>83</v>
      </c>
      <c r="AY216" s="221" t="s">
        <v>138</v>
      </c>
      <c r="BK216" s="223">
        <f>SUM(BK217:BK218)</f>
        <v>0</v>
      </c>
    </row>
    <row r="217" s="1" customFormat="1" ht="24" customHeight="1">
      <c r="B217" s="36"/>
      <c r="C217" s="224" t="s">
        <v>655</v>
      </c>
      <c r="D217" s="224" t="s">
        <v>139</v>
      </c>
      <c r="E217" s="225" t="s">
        <v>656</v>
      </c>
      <c r="F217" s="226" t="s">
        <v>657</v>
      </c>
      <c r="G217" s="227" t="s">
        <v>527</v>
      </c>
      <c r="H217" s="228">
        <v>1</v>
      </c>
      <c r="I217" s="229"/>
      <c r="J217" s="230">
        <f>ROUND(I217*H217,2)</f>
        <v>0</v>
      </c>
      <c r="K217" s="226" t="s">
        <v>1</v>
      </c>
      <c r="L217" s="41"/>
      <c r="M217" s="231" t="s">
        <v>1</v>
      </c>
      <c r="N217" s="232" t="s">
        <v>41</v>
      </c>
      <c r="O217" s="84"/>
      <c r="P217" s="233">
        <f>O217*H217</f>
        <v>0</v>
      </c>
      <c r="Q217" s="233">
        <v>0</v>
      </c>
      <c r="R217" s="233">
        <f>Q217*H217</f>
        <v>0</v>
      </c>
      <c r="S217" s="233">
        <v>0</v>
      </c>
      <c r="T217" s="234">
        <f>S217*H217</f>
        <v>0</v>
      </c>
      <c r="AR217" s="235" t="s">
        <v>144</v>
      </c>
      <c r="AT217" s="235" t="s">
        <v>139</v>
      </c>
      <c r="AU217" s="235" t="s">
        <v>85</v>
      </c>
      <c r="AY217" s="15" t="s">
        <v>138</v>
      </c>
      <c r="BE217" s="236">
        <f>IF(N217="základní",J217,0)</f>
        <v>0</v>
      </c>
      <c r="BF217" s="236">
        <f>IF(N217="snížená",J217,0)</f>
        <v>0</v>
      </c>
      <c r="BG217" s="236">
        <f>IF(N217="zákl. přenesená",J217,0)</f>
        <v>0</v>
      </c>
      <c r="BH217" s="236">
        <f>IF(N217="sníž. přenesená",J217,0)</f>
        <v>0</v>
      </c>
      <c r="BI217" s="236">
        <f>IF(N217="nulová",J217,0)</f>
        <v>0</v>
      </c>
      <c r="BJ217" s="15" t="s">
        <v>83</v>
      </c>
      <c r="BK217" s="236">
        <f>ROUND(I217*H217,2)</f>
        <v>0</v>
      </c>
      <c r="BL217" s="15" t="s">
        <v>144</v>
      </c>
      <c r="BM217" s="235" t="s">
        <v>360</v>
      </c>
    </row>
    <row r="218" s="1" customFormat="1">
      <c r="B218" s="36"/>
      <c r="C218" s="37"/>
      <c r="D218" s="237" t="s">
        <v>146</v>
      </c>
      <c r="E218" s="37"/>
      <c r="F218" s="238" t="s">
        <v>658</v>
      </c>
      <c r="G218" s="37"/>
      <c r="H218" s="37"/>
      <c r="I218" s="149"/>
      <c r="J218" s="37"/>
      <c r="K218" s="37"/>
      <c r="L218" s="41"/>
      <c r="M218" s="239"/>
      <c r="N218" s="84"/>
      <c r="O218" s="84"/>
      <c r="P218" s="84"/>
      <c r="Q218" s="84"/>
      <c r="R218" s="84"/>
      <c r="S218" s="84"/>
      <c r="T218" s="85"/>
      <c r="AT218" s="15" t="s">
        <v>146</v>
      </c>
      <c r="AU218" s="15" t="s">
        <v>85</v>
      </c>
    </row>
    <row r="219" s="10" customFormat="1" ht="22.8" customHeight="1">
      <c r="B219" s="210"/>
      <c r="C219" s="211"/>
      <c r="D219" s="212" t="s">
        <v>75</v>
      </c>
      <c r="E219" s="284" t="s">
        <v>659</v>
      </c>
      <c r="F219" s="284" t="s">
        <v>659</v>
      </c>
      <c r="G219" s="211"/>
      <c r="H219" s="211"/>
      <c r="I219" s="214"/>
      <c r="J219" s="285">
        <f>BK219</f>
        <v>0</v>
      </c>
      <c r="K219" s="211"/>
      <c r="L219" s="216"/>
      <c r="M219" s="217"/>
      <c r="N219" s="218"/>
      <c r="O219" s="218"/>
      <c r="P219" s="219">
        <f>SUM(P220:P225)</f>
        <v>0</v>
      </c>
      <c r="Q219" s="218"/>
      <c r="R219" s="219">
        <f>SUM(R220:R225)</f>
        <v>0</v>
      </c>
      <c r="S219" s="218"/>
      <c r="T219" s="220">
        <f>SUM(T220:T225)</f>
        <v>0</v>
      </c>
      <c r="AR219" s="221" t="s">
        <v>83</v>
      </c>
      <c r="AT219" s="222" t="s">
        <v>75</v>
      </c>
      <c r="AU219" s="222" t="s">
        <v>83</v>
      </c>
      <c r="AY219" s="221" t="s">
        <v>138</v>
      </c>
      <c r="BK219" s="223">
        <f>SUM(BK220:BK225)</f>
        <v>0</v>
      </c>
    </row>
    <row r="220" s="1" customFormat="1" ht="16.5" customHeight="1">
      <c r="B220" s="36"/>
      <c r="C220" s="224" t="s">
        <v>660</v>
      </c>
      <c r="D220" s="224" t="s">
        <v>139</v>
      </c>
      <c r="E220" s="225" t="s">
        <v>661</v>
      </c>
      <c r="F220" s="226" t="s">
        <v>662</v>
      </c>
      <c r="G220" s="227" t="s">
        <v>527</v>
      </c>
      <c r="H220" s="228">
        <v>1</v>
      </c>
      <c r="I220" s="229"/>
      <c r="J220" s="230">
        <f>ROUND(I220*H220,2)</f>
        <v>0</v>
      </c>
      <c r="K220" s="226" t="s">
        <v>1</v>
      </c>
      <c r="L220" s="41"/>
      <c r="M220" s="231" t="s">
        <v>1</v>
      </c>
      <c r="N220" s="232" t="s">
        <v>41</v>
      </c>
      <c r="O220" s="84"/>
      <c r="P220" s="233">
        <f>O220*H220</f>
        <v>0</v>
      </c>
      <c r="Q220" s="233">
        <v>0</v>
      </c>
      <c r="R220" s="233">
        <f>Q220*H220</f>
        <v>0</v>
      </c>
      <c r="S220" s="233">
        <v>0</v>
      </c>
      <c r="T220" s="234">
        <f>S220*H220</f>
        <v>0</v>
      </c>
      <c r="AR220" s="235" t="s">
        <v>144</v>
      </c>
      <c r="AT220" s="235" t="s">
        <v>139</v>
      </c>
      <c r="AU220" s="235" t="s">
        <v>85</v>
      </c>
      <c r="AY220" s="15" t="s">
        <v>138</v>
      </c>
      <c r="BE220" s="236">
        <f>IF(N220="základní",J220,0)</f>
        <v>0</v>
      </c>
      <c r="BF220" s="236">
        <f>IF(N220="snížená",J220,0)</f>
        <v>0</v>
      </c>
      <c r="BG220" s="236">
        <f>IF(N220="zákl. přenesená",J220,0)</f>
        <v>0</v>
      </c>
      <c r="BH220" s="236">
        <f>IF(N220="sníž. přenesená",J220,0)</f>
        <v>0</v>
      </c>
      <c r="BI220" s="236">
        <f>IF(N220="nulová",J220,0)</f>
        <v>0</v>
      </c>
      <c r="BJ220" s="15" t="s">
        <v>83</v>
      </c>
      <c r="BK220" s="236">
        <f>ROUND(I220*H220,2)</f>
        <v>0</v>
      </c>
      <c r="BL220" s="15" t="s">
        <v>144</v>
      </c>
      <c r="BM220" s="235" t="s">
        <v>358</v>
      </c>
    </row>
    <row r="221" s="1" customFormat="1">
      <c r="B221" s="36"/>
      <c r="C221" s="37"/>
      <c r="D221" s="237" t="s">
        <v>146</v>
      </c>
      <c r="E221" s="37"/>
      <c r="F221" s="238" t="s">
        <v>663</v>
      </c>
      <c r="G221" s="37"/>
      <c r="H221" s="37"/>
      <c r="I221" s="149"/>
      <c r="J221" s="37"/>
      <c r="K221" s="37"/>
      <c r="L221" s="41"/>
      <c r="M221" s="239"/>
      <c r="N221" s="84"/>
      <c r="O221" s="84"/>
      <c r="P221" s="84"/>
      <c r="Q221" s="84"/>
      <c r="R221" s="84"/>
      <c r="S221" s="84"/>
      <c r="T221" s="85"/>
      <c r="AT221" s="15" t="s">
        <v>146</v>
      </c>
      <c r="AU221" s="15" t="s">
        <v>85</v>
      </c>
    </row>
    <row r="222" s="1" customFormat="1" ht="16.5" customHeight="1">
      <c r="B222" s="36"/>
      <c r="C222" s="224" t="s">
        <v>664</v>
      </c>
      <c r="D222" s="224" t="s">
        <v>139</v>
      </c>
      <c r="E222" s="225" t="s">
        <v>665</v>
      </c>
      <c r="F222" s="226" t="s">
        <v>666</v>
      </c>
      <c r="G222" s="227" t="s">
        <v>527</v>
      </c>
      <c r="H222" s="228">
        <v>1</v>
      </c>
      <c r="I222" s="229"/>
      <c r="J222" s="230">
        <f>ROUND(I222*H222,2)</f>
        <v>0</v>
      </c>
      <c r="K222" s="226" t="s">
        <v>1</v>
      </c>
      <c r="L222" s="41"/>
      <c r="M222" s="231" t="s">
        <v>1</v>
      </c>
      <c r="N222" s="232" t="s">
        <v>41</v>
      </c>
      <c r="O222" s="84"/>
      <c r="P222" s="233">
        <f>O222*H222</f>
        <v>0</v>
      </c>
      <c r="Q222" s="233">
        <v>0</v>
      </c>
      <c r="R222" s="233">
        <f>Q222*H222</f>
        <v>0</v>
      </c>
      <c r="S222" s="233">
        <v>0</v>
      </c>
      <c r="T222" s="234">
        <f>S222*H222</f>
        <v>0</v>
      </c>
      <c r="AR222" s="235" t="s">
        <v>144</v>
      </c>
      <c r="AT222" s="235" t="s">
        <v>139</v>
      </c>
      <c r="AU222" s="235" t="s">
        <v>85</v>
      </c>
      <c r="AY222" s="15" t="s">
        <v>138</v>
      </c>
      <c r="BE222" s="236">
        <f>IF(N222="základní",J222,0)</f>
        <v>0</v>
      </c>
      <c r="BF222" s="236">
        <f>IF(N222="snížená",J222,0)</f>
        <v>0</v>
      </c>
      <c r="BG222" s="236">
        <f>IF(N222="zákl. přenesená",J222,0)</f>
        <v>0</v>
      </c>
      <c r="BH222" s="236">
        <f>IF(N222="sníž. přenesená",J222,0)</f>
        <v>0</v>
      </c>
      <c r="BI222" s="236">
        <f>IF(N222="nulová",J222,0)</f>
        <v>0</v>
      </c>
      <c r="BJ222" s="15" t="s">
        <v>83</v>
      </c>
      <c r="BK222" s="236">
        <f>ROUND(I222*H222,2)</f>
        <v>0</v>
      </c>
      <c r="BL222" s="15" t="s">
        <v>144</v>
      </c>
      <c r="BM222" s="235" t="s">
        <v>381</v>
      </c>
    </row>
    <row r="223" s="1" customFormat="1">
      <c r="B223" s="36"/>
      <c r="C223" s="37"/>
      <c r="D223" s="237" t="s">
        <v>146</v>
      </c>
      <c r="E223" s="37"/>
      <c r="F223" s="238" t="s">
        <v>667</v>
      </c>
      <c r="G223" s="37"/>
      <c r="H223" s="37"/>
      <c r="I223" s="149"/>
      <c r="J223" s="37"/>
      <c r="K223" s="37"/>
      <c r="L223" s="41"/>
      <c r="M223" s="239"/>
      <c r="N223" s="84"/>
      <c r="O223" s="84"/>
      <c r="P223" s="84"/>
      <c r="Q223" s="84"/>
      <c r="R223" s="84"/>
      <c r="S223" s="84"/>
      <c r="T223" s="85"/>
      <c r="AT223" s="15" t="s">
        <v>146</v>
      </c>
      <c r="AU223" s="15" t="s">
        <v>85</v>
      </c>
    </row>
    <row r="224" s="1" customFormat="1" ht="36" customHeight="1">
      <c r="B224" s="36"/>
      <c r="C224" s="224" t="s">
        <v>668</v>
      </c>
      <c r="D224" s="224" t="s">
        <v>139</v>
      </c>
      <c r="E224" s="225" t="s">
        <v>669</v>
      </c>
      <c r="F224" s="226" t="s">
        <v>670</v>
      </c>
      <c r="G224" s="227" t="s">
        <v>527</v>
      </c>
      <c r="H224" s="228">
        <v>1</v>
      </c>
      <c r="I224" s="229"/>
      <c r="J224" s="230">
        <f>ROUND(I224*H224,2)</f>
        <v>0</v>
      </c>
      <c r="K224" s="226" t="s">
        <v>1</v>
      </c>
      <c r="L224" s="41"/>
      <c r="M224" s="231" t="s">
        <v>1</v>
      </c>
      <c r="N224" s="232" t="s">
        <v>41</v>
      </c>
      <c r="O224" s="84"/>
      <c r="P224" s="233">
        <f>O224*H224</f>
        <v>0</v>
      </c>
      <c r="Q224" s="233">
        <v>0</v>
      </c>
      <c r="R224" s="233">
        <f>Q224*H224</f>
        <v>0</v>
      </c>
      <c r="S224" s="233">
        <v>0</v>
      </c>
      <c r="T224" s="234">
        <f>S224*H224</f>
        <v>0</v>
      </c>
      <c r="AR224" s="235" t="s">
        <v>144</v>
      </c>
      <c r="AT224" s="235" t="s">
        <v>139</v>
      </c>
      <c r="AU224" s="235" t="s">
        <v>85</v>
      </c>
      <c r="AY224" s="15" t="s">
        <v>138</v>
      </c>
      <c r="BE224" s="236">
        <f>IF(N224="základní",J224,0)</f>
        <v>0</v>
      </c>
      <c r="BF224" s="236">
        <f>IF(N224="snížená",J224,0)</f>
        <v>0</v>
      </c>
      <c r="BG224" s="236">
        <f>IF(N224="zákl. přenesená",J224,0)</f>
        <v>0</v>
      </c>
      <c r="BH224" s="236">
        <f>IF(N224="sníž. přenesená",J224,0)</f>
        <v>0</v>
      </c>
      <c r="BI224" s="236">
        <f>IF(N224="nulová",J224,0)</f>
        <v>0</v>
      </c>
      <c r="BJ224" s="15" t="s">
        <v>83</v>
      </c>
      <c r="BK224" s="236">
        <f>ROUND(I224*H224,2)</f>
        <v>0</v>
      </c>
      <c r="BL224" s="15" t="s">
        <v>144</v>
      </c>
      <c r="BM224" s="235" t="s">
        <v>671</v>
      </c>
    </row>
    <row r="225" s="1" customFormat="1">
      <c r="B225" s="36"/>
      <c r="C225" s="37"/>
      <c r="D225" s="237" t="s">
        <v>146</v>
      </c>
      <c r="E225" s="37"/>
      <c r="F225" s="238" t="s">
        <v>672</v>
      </c>
      <c r="G225" s="37"/>
      <c r="H225" s="37"/>
      <c r="I225" s="149"/>
      <c r="J225" s="37"/>
      <c r="K225" s="37"/>
      <c r="L225" s="41"/>
      <c r="M225" s="239"/>
      <c r="N225" s="84"/>
      <c r="O225" s="84"/>
      <c r="P225" s="84"/>
      <c r="Q225" s="84"/>
      <c r="R225" s="84"/>
      <c r="S225" s="84"/>
      <c r="T225" s="85"/>
      <c r="AT225" s="15" t="s">
        <v>146</v>
      </c>
      <c r="AU225" s="15" t="s">
        <v>85</v>
      </c>
    </row>
    <row r="226" s="10" customFormat="1" ht="22.8" customHeight="1">
      <c r="B226" s="210"/>
      <c r="C226" s="211"/>
      <c r="D226" s="212" t="s">
        <v>75</v>
      </c>
      <c r="E226" s="284" t="s">
        <v>673</v>
      </c>
      <c r="F226" s="284" t="s">
        <v>674</v>
      </c>
      <c r="G226" s="211"/>
      <c r="H226" s="211"/>
      <c r="I226" s="214"/>
      <c r="J226" s="285">
        <f>BK226</f>
        <v>0</v>
      </c>
      <c r="K226" s="211"/>
      <c r="L226" s="216"/>
      <c r="M226" s="217"/>
      <c r="N226" s="218"/>
      <c r="O226" s="218"/>
      <c r="P226" s="219">
        <f>SUM(P227:P228)</f>
        <v>0</v>
      </c>
      <c r="Q226" s="218"/>
      <c r="R226" s="219">
        <f>SUM(R227:R228)</f>
        <v>0</v>
      </c>
      <c r="S226" s="218"/>
      <c r="T226" s="220">
        <f>SUM(T227:T228)</f>
        <v>0</v>
      </c>
      <c r="AR226" s="221" t="s">
        <v>83</v>
      </c>
      <c r="AT226" s="222" t="s">
        <v>75</v>
      </c>
      <c r="AU226" s="222" t="s">
        <v>83</v>
      </c>
      <c r="AY226" s="221" t="s">
        <v>138</v>
      </c>
      <c r="BK226" s="223">
        <f>SUM(BK227:BK228)</f>
        <v>0</v>
      </c>
    </row>
    <row r="227" s="1" customFormat="1" ht="24" customHeight="1">
      <c r="B227" s="36"/>
      <c r="C227" s="224" t="s">
        <v>675</v>
      </c>
      <c r="D227" s="224" t="s">
        <v>139</v>
      </c>
      <c r="E227" s="225" t="s">
        <v>676</v>
      </c>
      <c r="F227" s="226" t="s">
        <v>677</v>
      </c>
      <c r="G227" s="227" t="s">
        <v>527</v>
      </c>
      <c r="H227" s="228">
        <v>1</v>
      </c>
      <c r="I227" s="229"/>
      <c r="J227" s="230">
        <f>ROUND(I227*H227,2)</f>
        <v>0</v>
      </c>
      <c r="K227" s="226" t="s">
        <v>1</v>
      </c>
      <c r="L227" s="41"/>
      <c r="M227" s="231" t="s">
        <v>1</v>
      </c>
      <c r="N227" s="232" t="s">
        <v>41</v>
      </c>
      <c r="O227" s="84"/>
      <c r="P227" s="233">
        <f>O227*H227</f>
        <v>0</v>
      </c>
      <c r="Q227" s="233">
        <v>0</v>
      </c>
      <c r="R227" s="233">
        <f>Q227*H227</f>
        <v>0</v>
      </c>
      <c r="S227" s="233">
        <v>0</v>
      </c>
      <c r="T227" s="234">
        <f>S227*H227</f>
        <v>0</v>
      </c>
      <c r="AR227" s="235" t="s">
        <v>144</v>
      </c>
      <c r="AT227" s="235" t="s">
        <v>139</v>
      </c>
      <c r="AU227" s="235" t="s">
        <v>85</v>
      </c>
      <c r="AY227" s="15" t="s">
        <v>138</v>
      </c>
      <c r="BE227" s="236">
        <f>IF(N227="základní",J227,0)</f>
        <v>0</v>
      </c>
      <c r="BF227" s="236">
        <f>IF(N227="snížená",J227,0)</f>
        <v>0</v>
      </c>
      <c r="BG227" s="236">
        <f>IF(N227="zákl. přenesená",J227,0)</f>
        <v>0</v>
      </c>
      <c r="BH227" s="236">
        <f>IF(N227="sníž. přenesená",J227,0)</f>
        <v>0</v>
      </c>
      <c r="BI227" s="236">
        <f>IF(N227="nulová",J227,0)</f>
        <v>0</v>
      </c>
      <c r="BJ227" s="15" t="s">
        <v>83</v>
      </c>
      <c r="BK227" s="236">
        <f>ROUND(I227*H227,2)</f>
        <v>0</v>
      </c>
      <c r="BL227" s="15" t="s">
        <v>144</v>
      </c>
      <c r="BM227" s="235" t="s">
        <v>415</v>
      </c>
    </row>
    <row r="228" s="1" customFormat="1">
      <c r="B228" s="36"/>
      <c r="C228" s="37"/>
      <c r="D228" s="237" t="s">
        <v>146</v>
      </c>
      <c r="E228" s="37"/>
      <c r="F228" s="238" t="s">
        <v>678</v>
      </c>
      <c r="G228" s="37"/>
      <c r="H228" s="37"/>
      <c r="I228" s="149"/>
      <c r="J228" s="37"/>
      <c r="K228" s="37"/>
      <c r="L228" s="41"/>
      <c r="M228" s="239"/>
      <c r="N228" s="84"/>
      <c r="O228" s="84"/>
      <c r="P228" s="84"/>
      <c r="Q228" s="84"/>
      <c r="R228" s="84"/>
      <c r="S228" s="84"/>
      <c r="T228" s="85"/>
      <c r="AT228" s="15" t="s">
        <v>146</v>
      </c>
      <c r="AU228" s="15" t="s">
        <v>85</v>
      </c>
    </row>
    <row r="229" s="10" customFormat="1" ht="22.8" customHeight="1">
      <c r="B229" s="210"/>
      <c r="C229" s="211"/>
      <c r="D229" s="212" t="s">
        <v>75</v>
      </c>
      <c r="E229" s="284" t="s">
        <v>679</v>
      </c>
      <c r="F229" s="284" t="s">
        <v>680</v>
      </c>
      <c r="G229" s="211"/>
      <c r="H229" s="211"/>
      <c r="I229" s="214"/>
      <c r="J229" s="285">
        <f>BK229</f>
        <v>0</v>
      </c>
      <c r="K229" s="211"/>
      <c r="L229" s="216"/>
      <c r="M229" s="217"/>
      <c r="N229" s="218"/>
      <c r="O229" s="218"/>
      <c r="P229" s="219">
        <f>SUM(P230:P233)</f>
        <v>0</v>
      </c>
      <c r="Q229" s="218"/>
      <c r="R229" s="219">
        <f>SUM(R230:R233)</f>
        <v>0</v>
      </c>
      <c r="S229" s="218"/>
      <c r="T229" s="220">
        <f>SUM(T230:T233)</f>
        <v>0</v>
      </c>
      <c r="AR229" s="221" t="s">
        <v>83</v>
      </c>
      <c r="AT229" s="222" t="s">
        <v>75</v>
      </c>
      <c r="AU229" s="222" t="s">
        <v>83</v>
      </c>
      <c r="AY229" s="221" t="s">
        <v>138</v>
      </c>
      <c r="BK229" s="223">
        <f>SUM(BK230:BK233)</f>
        <v>0</v>
      </c>
    </row>
    <row r="230" s="1" customFormat="1" ht="24" customHeight="1">
      <c r="B230" s="36"/>
      <c r="C230" s="224" t="s">
        <v>681</v>
      </c>
      <c r="D230" s="224" t="s">
        <v>139</v>
      </c>
      <c r="E230" s="225" t="s">
        <v>682</v>
      </c>
      <c r="F230" s="226" t="s">
        <v>683</v>
      </c>
      <c r="G230" s="227" t="s">
        <v>527</v>
      </c>
      <c r="H230" s="228">
        <v>1</v>
      </c>
      <c r="I230" s="229"/>
      <c r="J230" s="230">
        <f>ROUND(I230*H230,2)</f>
        <v>0</v>
      </c>
      <c r="K230" s="226" t="s">
        <v>1</v>
      </c>
      <c r="L230" s="41"/>
      <c r="M230" s="231" t="s">
        <v>1</v>
      </c>
      <c r="N230" s="232" t="s">
        <v>41</v>
      </c>
      <c r="O230" s="84"/>
      <c r="P230" s="233">
        <f>O230*H230</f>
        <v>0</v>
      </c>
      <c r="Q230" s="233">
        <v>0</v>
      </c>
      <c r="R230" s="233">
        <f>Q230*H230</f>
        <v>0</v>
      </c>
      <c r="S230" s="233">
        <v>0</v>
      </c>
      <c r="T230" s="234">
        <f>S230*H230</f>
        <v>0</v>
      </c>
      <c r="AR230" s="235" t="s">
        <v>144</v>
      </c>
      <c r="AT230" s="235" t="s">
        <v>139</v>
      </c>
      <c r="AU230" s="235" t="s">
        <v>85</v>
      </c>
      <c r="AY230" s="15" t="s">
        <v>138</v>
      </c>
      <c r="BE230" s="236">
        <f>IF(N230="základní",J230,0)</f>
        <v>0</v>
      </c>
      <c r="BF230" s="236">
        <f>IF(N230="snížená",J230,0)</f>
        <v>0</v>
      </c>
      <c r="BG230" s="236">
        <f>IF(N230="zákl. přenesená",J230,0)</f>
        <v>0</v>
      </c>
      <c r="BH230" s="236">
        <f>IF(N230="sníž. přenesená",J230,0)</f>
        <v>0</v>
      </c>
      <c r="BI230" s="236">
        <f>IF(N230="nulová",J230,0)</f>
        <v>0</v>
      </c>
      <c r="BJ230" s="15" t="s">
        <v>83</v>
      </c>
      <c r="BK230" s="236">
        <f>ROUND(I230*H230,2)</f>
        <v>0</v>
      </c>
      <c r="BL230" s="15" t="s">
        <v>144</v>
      </c>
      <c r="BM230" s="235" t="s">
        <v>421</v>
      </c>
    </row>
    <row r="231" s="1" customFormat="1">
      <c r="B231" s="36"/>
      <c r="C231" s="37"/>
      <c r="D231" s="237" t="s">
        <v>146</v>
      </c>
      <c r="E231" s="37"/>
      <c r="F231" s="238" t="s">
        <v>684</v>
      </c>
      <c r="G231" s="37"/>
      <c r="H231" s="37"/>
      <c r="I231" s="149"/>
      <c r="J231" s="37"/>
      <c r="K231" s="37"/>
      <c r="L231" s="41"/>
      <c r="M231" s="239"/>
      <c r="N231" s="84"/>
      <c r="O231" s="84"/>
      <c r="P231" s="84"/>
      <c r="Q231" s="84"/>
      <c r="R231" s="84"/>
      <c r="S231" s="84"/>
      <c r="T231" s="85"/>
      <c r="AT231" s="15" t="s">
        <v>146</v>
      </c>
      <c r="AU231" s="15" t="s">
        <v>85</v>
      </c>
    </row>
    <row r="232" s="1" customFormat="1" ht="24" customHeight="1">
      <c r="B232" s="36"/>
      <c r="C232" s="224" t="s">
        <v>685</v>
      </c>
      <c r="D232" s="224" t="s">
        <v>139</v>
      </c>
      <c r="E232" s="225" t="s">
        <v>686</v>
      </c>
      <c r="F232" s="226" t="s">
        <v>687</v>
      </c>
      <c r="G232" s="227" t="s">
        <v>527</v>
      </c>
      <c r="H232" s="228">
        <v>1</v>
      </c>
      <c r="I232" s="229"/>
      <c r="J232" s="230">
        <f>ROUND(I232*H232,2)</f>
        <v>0</v>
      </c>
      <c r="K232" s="226" t="s">
        <v>1</v>
      </c>
      <c r="L232" s="41"/>
      <c r="M232" s="231" t="s">
        <v>1</v>
      </c>
      <c r="N232" s="232" t="s">
        <v>41</v>
      </c>
      <c r="O232" s="84"/>
      <c r="P232" s="233">
        <f>O232*H232</f>
        <v>0</v>
      </c>
      <c r="Q232" s="233">
        <v>0</v>
      </c>
      <c r="R232" s="233">
        <f>Q232*H232</f>
        <v>0</v>
      </c>
      <c r="S232" s="233">
        <v>0</v>
      </c>
      <c r="T232" s="234">
        <f>S232*H232</f>
        <v>0</v>
      </c>
      <c r="AR232" s="235" t="s">
        <v>144</v>
      </c>
      <c r="AT232" s="235" t="s">
        <v>139</v>
      </c>
      <c r="AU232" s="235" t="s">
        <v>85</v>
      </c>
      <c r="AY232" s="15" t="s">
        <v>138</v>
      </c>
      <c r="BE232" s="236">
        <f>IF(N232="základní",J232,0)</f>
        <v>0</v>
      </c>
      <c r="BF232" s="236">
        <f>IF(N232="snížená",J232,0)</f>
        <v>0</v>
      </c>
      <c r="BG232" s="236">
        <f>IF(N232="zákl. přenesená",J232,0)</f>
        <v>0</v>
      </c>
      <c r="BH232" s="236">
        <f>IF(N232="sníž. přenesená",J232,0)</f>
        <v>0</v>
      </c>
      <c r="BI232" s="236">
        <f>IF(N232="nulová",J232,0)</f>
        <v>0</v>
      </c>
      <c r="BJ232" s="15" t="s">
        <v>83</v>
      </c>
      <c r="BK232" s="236">
        <f>ROUND(I232*H232,2)</f>
        <v>0</v>
      </c>
      <c r="BL232" s="15" t="s">
        <v>144</v>
      </c>
      <c r="BM232" s="235" t="s">
        <v>409</v>
      </c>
    </row>
    <row r="233" s="1" customFormat="1">
      <c r="B233" s="36"/>
      <c r="C233" s="37"/>
      <c r="D233" s="237" t="s">
        <v>146</v>
      </c>
      <c r="E233" s="37"/>
      <c r="F233" s="238" t="s">
        <v>688</v>
      </c>
      <c r="G233" s="37"/>
      <c r="H233" s="37"/>
      <c r="I233" s="149"/>
      <c r="J233" s="37"/>
      <c r="K233" s="37"/>
      <c r="L233" s="41"/>
      <c r="M233" s="239"/>
      <c r="N233" s="84"/>
      <c r="O233" s="84"/>
      <c r="P233" s="84"/>
      <c r="Q233" s="84"/>
      <c r="R233" s="84"/>
      <c r="S233" s="84"/>
      <c r="T233" s="85"/>
      <c r="AT233" s="15" t="s">
        <v>146</v>
      </c>
      <c r="AU233" s="15" t="s">
        <v>85</v>
      </c>
    </row>
    <row r="234" s="10" customFormat="1" ht="22.8" customHeight="1">
      <c r="B234" s="210"/>
      <c r="C234" s="211"/>
      <c r="D234" s="212" t="s">
        <v>75</v>
      </c>
      <c r="E234" s="284" t="s">
        <v>689</v>
      </c>
      <c r="F234" s="284" t="s">
        <v>690</v>
      </c>
      <c r="G234" s="211"/>
      <c r="H234" s="211"/>
      <c r="I234" s="214"/>
      <c r="J234" s="285">
        <f>BK234</f>
        <v>0</v>
      </c>
      <c r="K234" s="211"/>
      <c r="L234" s="216"/>
      <c r="M234" s="217"/>
      <c r="N234" s="218"/>
      <c r="O234" s="218"/>
      <c r="P234" s="219">
        <f>SUM(P235:P236)</f>
        <v>0</v>
      </c>
      <c r="Q234" s="218"/>
      <c r="R234" s="219">
        <f>SUM(R235:R236)</f>
        <v>0</v>
      </c>
      <c r="S234" s="218"/>
      <c r="T234" s="220">
        <f>SUM(T235:T236)</f>
        <v>0</v>
      </c>
      <c r="AR234" s="221" t="s">
        <v>83</v>
      </c>
      <c r="AT234" s="222" t="s">
        <v>75</v>
      </c>
      <c r="AU234" s="222" t="s">
        <v>83</v>
      </c>
      <c r="AY234" s="221" t="s">
        <v>138</v>
      </c>
      <c r="BK234" s="223">
        <f>SUM(BK235:BK236)</f>
        <v>0</v>
      </c>
    </row>
    <row r="235" s="1" customFormat="1" ht="16.5" customHeight="1">
      <c r="B235" s="36"/>
      <c r="C235" s="224" t="s">
        <v>691</v>
      </c>
      <c r="D235" s="224" t="s">
        <v>139</v>
      </c>
      <c r="E235" s="225" t="s">
        <v>692</v>
      </c>
      <c r="F235" s="226" t="s">
        <v>690</v>
      </c>
      <c r="G235" s="227" t="s">
        <v>527</v>
      </c>
      <c r="H235" s="228">
        <v>1</v>
      </c>
      <c r="I235" s="229"/>
      <c r="J235" s="230">
        <f>ROUND(I235*H235,2)</f>
        <v>0</v>
      </c>
      <c r="K235" s="226" t="s">
        <v>1</v>
      </c>
      <c r="L235" s="41"/>
      <c r="M235" s="231" t="s">
        <v>1</v>
      </c>
      <c r="N235" s="232" t="s">
        <v>41</v>
      </c>
      <c r="O235" s="84"/>
      <c r="P235" s="233">
        <f>O235*H235</f>
        <v>0</v>
      </c>
      <c r="Q235" s="233">
        <v>0</v>
      </c>
      <c r="R235" s="233">
        <f>Q235*H235</f>
        <v>0</v>
      </c>
      <c r="S235" s="233">
        <v>0</v>
      </c>
      <c r="T235" s="234">
        <f>S235*H235</f>
        <v>0</v>
      </c>
      <c r="AR235" s="235" t="s">
        <v>144</v>
      </c>
      <c r="AT235" s="235" t="s">
        <v>139</v>
      </c>
      <c r="AU235" s="235" t="s">
        <v>85</v>
      </c>
      <c r="AY235" s="15" t="s">
        <v>138</v>
      </c>
      <c r="BE235" s="236">
        <f>IF(N235="základní",J235,0)</f>
        <v>0</v>
      </c>
      <c r="BF235" s="236">
        <f>IF(N235="snížená",J235,0)</f>
        <v>0</v>
      </c>
      <c r="BG235" s="236">
        <f>IF(N235="zákl. přenesená",J235,0)</f>
        <v>0</v>
      </c>
      <c r="BH235" s="236">
        <f>IF(N235="sníž. přenesená",J235,0)</f>
        <v>0</v>
      </c>
      <c r="BI235" s="236">
        <f>IF(N235="nulová",J235,0)</f>
        <v>0</v>
      </c>
      <c r="BJ235" s="15" t="s">
        <v>83</v>
      </c>
      <c r="BK235" s="236">
        <f>ROUND(I235*H235,2)</f>
        <v>0</v>
      </c>
      <c r="BL235" s="15" t="s">
        <v>144</v>
      </c>
      <c r="BM235" s="235" t="s">
        <v>403</v>
      </c>
    </row>
    <row r="236" s="1" customFormat="1">
      <c r="B236" s="36"/>
      <c r="C236" s="37"/>
      <c r="D236" s="237" t="s">
        <v>146</v>
      </c>
      <c r="E236" s="37"/>
      <c r="F236" s="238" t="s">
        <v>693</v>
      </c>
      <c r="G236" s="37"/>
      <c r="H236" s="37"/>
      <c r="I236" s="149"/>
      <c r="J236" s="37"/>
      <c r="K236" s="37"/>
      <c r="L236" s="41"/>
      <c r="M236" s="239"/>
      <c r="N236" s="84"/>
      <c r="O236" s="84"/>
      <c r="P236" s="84"/>
      <c r="Q236" s="84"/>
      <c r="R236" s="84"/>
      <c r="S236" s="84"/>
      <c r="T236" s="85"/>
      <c r="AT236" s="15" t="s">
        <v>146</v>
      </c>
      <c r="AU236" s="15" t="s">
        <v>85</v>
      </c>
    </row>
    <row r="237" s="10" customFormat="1" ht="22.8" customHeight="1">
      <c r="B237" s="210"/>
      <c r="C237" s="211"/>
      <c r="D237" s="212" t="s">
        <v>75</v>
      </c>
      <c r="E237" s="284" t="s">
        <v>694</v>
      </c>
      <c r="F237" s="284" t="s">
        <v>695</v>
      </c>
      <c r="G237" s="211"/>
      <c r="H237" s="211"/>
      <c r="I237" s="214"/>
      <c r="J237" s="285">
        <f>BK237</f>
        <v>0</v>
      </c>
      <c r="K237" s="211"/>
      <c r="L237" s="216"/>
      <c r="M237" s="217"/>
      <c r="N237" s="218"/>
      <c r="O237" s="218"/>
      <c r="P237" s="219">
        <f>SUM(P238:P243)</f>
        <v>0</v>
      </c>
      <c r="Q237" s="218"/>
      <c r="R237" s="219">
        <f>SUM(R238:R243)</f>
        <v>0</v>
      </c>
      <c r="S237" s="218"/>
      <c r="T237" s="220">
        <f>SUM(T238:T243)</f>
        <v>0</v>
      </c>
      <c r="AR237" s="221" t="s">
        <v>83</v>
      </c>
      <c r="AT237" s="222" t="s">
        <v>75</v>
      </c>
      <c r="AU237" s="222" t="s">
        <v>83</v>
      </c>
      <c r="AY237" s="221" t="s">
        <v>138</v>
      </c>
      <c r="BK237" s="223">
        <f>SUM(BK238:BK243)</f>
        <v>0</v>
      </c>
    </row>
    <row r="238" s="1" customFormat="1" ht="16.5" customHeight="1">
      <c r="B238" s="36"/>
      <c r="C238" s="224" t="s">
        <v>696</v>
      </c>
      <c r="D238" s="224" t="s">
        <v>139</v>
      </c>
      <c r="E238" s="225" t="s">
        <v>697</v>
      </c>
      <c r="F238" s="226" t="s">
        <v>698</v>
      </c>
      <c r="G238" s="227" t="s">
        <v>527</v>
      </c>
      <c r="H238" s="228">
        <v>1</v>
      </c>
      <c r="I238" s="229"/>
      <c r="J238" s="230">
        <f>ROUND(I238*H238,2)</f>
        <v>0</v>
      </c>
      <c r="K238" s="226" t="s">
        <v>1</v>
      </c>
      <c r="L238" s="41"/>
      <c r="M238" s="231" t="s">
        <v>1</v>
      </c>
      <c r="N238" s="232" t="s">
        <v>41</v>
      </c>
      <c r="O238" s="84"/>
      <c r="P238" s="233">
        <f>O238*H238</f>
        <v>0</v>
      </c>
      <c r="Q238" s="233">
        <v>0</v>
      </c>
      <c r="R238" s="233">
        <f>Q238*H238</f>
        <v>0</v>
      </c>
      <c r="S238" s="233">
        <v>0</v>
      </c>
      <c r="T238" s="234">
        <f>S238*H238</f>
        <v>0</v>
      </c>
      <c r="AR238" s="235" t="s">
        <v>144</v>
      </c>
      <c r="AT238" s="235" t="s">
        <v>139</v>
      </c>
      <c r="AU238" s="235" t="s">
        <v>85</v>
      </c>
      <c r="AY238" s="15" t="s">
        <v>138</v>
      </c>
      <c r="BE238" s="236">
        <f>IF(N238="základní",J238,0)</f>
        <v>0</v>
      </c>
      <c r="BF238" s="236">
        <f>IF(N238="snížená",J238,0)</f>
        <v>0</v>
      </c>
      <c r="BG238" s="236">
        <f>IF(N238="zákl. přenesená",J238,0)</f>
        <v>0</v>
      </c>
      <c r="BH238" s="236">
        <f>IF(N238="sníž. přenesená",J238,0)</f>
        <v>0</v>
      </c>
      <c r="BI238" s="236">
        <f>IF(N238="nulová",J238,0)</f>
        <v>0</v>
      </c>
      <c r="BJ238" s="15" t="s">
        <v>83</v>
      </c>
      <c r="BK238" s="236">
        <f>ROUND(I238*H238,2)</f>
        <v>0</v>
      </c>
      <c r="BL238" s="15" t="s">
        <v>144</v>
      </c>
      <c r="BM238" s="235" t="s">
        <v>397</v>
      </c>
    </row>
    <row r="239" s="1" customFormat="1">
      <c r="B239" s="36"/>
      <c r="C239" s="37"/>
      <c r="D239" s="237" t="s">
        <v>146</v>
      </c>
      <c r="E239" s="37"/>
      <c r="F239" s="238" t="s">
        <v>699</v>
      </c>
      <c r="G239" s="37"/>
      <c r="H239" s="37"/>
      <c r="I239" s="149"/>
      <c r="J239" s="37"/>
      <c r="K239" s="37"/>
      <c r="L239" s="41"/>
      <c r="M239" s="239"/>
      <c r="N239" s="84"/>
      <c r="O239" s="84"/>
      <c r="P239" s="84"/>
      <c r="Q239" s="84"/>
      <c r="R239" s="84"/>
      <c r="S239" s="84"/>
      <c r="T239" s="85"/>
      <c r="AT239" s="15" t="s">
        <v>146</v>
      </c>
      <c r="AU239" s="15" t="s">
        <v>85</v>
      </c>
    </row>
    <row r="240" s="1" customFormat="1" ht="16.5" customHeight="1">
      <c r="B240" s="36"/>
      <c r="C240" s="224" t="s">
        <v>700</v>
      </c>
      <c r="D240" s="224" t="s">
        <v>139</v>
      </c>
      <c r="E240" s="225" t="s">
        <v>701</v>
      </c>
      <c r="F240" s="226" t="s">
        <v>702</v>
      </c>
      <c r="G240" s="227" t="s">
        <v>527</v>
      </c>
      <c r="H240" s="228">
        <v>1</v>
      </c>
      <c r="I240" s="229"/>
      <c r="J240" s="230">
        <f>ROUND(I240*H240,2)</f>
        <v>0</v>
      </c>
      <c r="K240" s="226" t="s">
        <v>1</v>
      </c>
      <c r="L240" s="41"/>
      <c r="M240" s="231" t="s">
        <v>1</v>
      </c>
      <c r="N240" s="232" t="s">
        <v>41</v>
      </c>
      <c r="O240" s="84"/>
      <c r="P240" s="233">
        <f>O240*H240</f>
        <v>0</v>
      </c>
      <c r="Q240" s="233">
        <v>0</v>
      </c>
      <c r="R240" s="233">
        <f>Q240*H240</f>
        <v>0</v>
      </c>
      <c r="S240" s="233">
        <v>0</v>
      </c>
      <c r="T240" s="234">
        <f>S240*H240</f>
        <v>0</v>
      </c>
      <c r="AR240" s="235" t="s">
        <v>144</v>
      </c>
      <c r="AT240" s="235" t="s">
        <v>139</v>
      </c>
      <c r="AU240" s="235" t="s">
        <v>85</v>
      </c>
      <c r="AY240" s="15" t="s">
        <v>138</v>
      </c>
      <c r="BE240" s="236">
        <f>IF(N240="základní",J240,0)</f>
        <v>0</v>
      </c>
      <c r="BF240" s="236">
        <f>IF(N240="snížená",J240,0)</f>
        <v>0</v>
      </c>
      <c r="BG240" s="236">
        <f>IF(N240="zákl. přenesená",J240,0)</f>
        <v>0</v>
      </c>
      <c r="BH240" s="236">
        <f>IF(N240="sníž. přenesená",J240,0)</f>
        <v>0</v>
      </c>
      <c r="BI240" s="236">
        <f>IF(N240="nulová",J240,0)</f>
        <v>0</v>
      </c>
      <c r="BJ240" s="15" t="s">
        <v>83</v>
      </c>
      <c r="BK240" s="236">
        <f>ROUND(I240*H240,2)</f>
        <v>0</v>
      </c>
      <c r="BL240" s="15" t="s">
        <v>144</v>
      </c>
      <c r="BM240" s="235" t="s">
        <v>436</v>
      </c>
    </row>
    <row r="241" s="1" customFormat="1">
      <c r="B241" s="36"/>
      <c r="C241" s="37"/>
      <c r="D241" s="237" t="s">
        <v>146</v>
      </c>
      <c r="E241" s="37"/>
      <c r="F241" s="238" t="s">
        <v>703</v>
      </c>
      <c r="G241" s="37"/>
      <c r="H241" s="37"/>
      <c r="I241" s="149"/>
      <c r="J241" s="37"/>
      <c r="K241" s="37"/>
      <c r="L241" s="41"/>
      <c r="M241" s="239"/>
      <c r="N241" s="84"/>
      <c r="O241" s="84"/>
      <c r="P241" s="84"/>
      <c r="Q241" s="84"/>
      <c r="R241" s="84"/>
      <c r="S241" s="84"/>
      <c r="T241" s="85"/>
      <c r="AT241" s="15" t="s">
        <v>146</v>
      </c>
      <c r="AU241" s="15" t="s">
        <v>85</v>
      </c>
    </row>
    <row r="242" s="1" customFormat="1" ht="16.5" customHeight="1">
      <c r="B242" s="36"/>
      <c r="C242" s="224" t="s">
        <v>704</v>
      </c>
      <c r="D242" s="224" t="s">
        <v>139</v>
      </c>
      <c r="E242" s="225" t="s">
        <v>705</v>
      </c>
      <c r="F242" s="226" t="s">
        <v>706</v>
      </c>
      <c r="G242" s="227" t="s">
        <v>527</v>
      </c>
      <c r="H242" s="228">
        <v>1</v>
      </c>
      <c r="I242" s="229"/>
      <c r="J242" s="230">
        <f>ROUND(I242*H242,2)</f>
        <v>0</v>
      </c>
      <c r="K242" s="226" t="s">
        <v>1</v>
      </c>
      <c r="L242" s="41"/>
      <c r="M242" s="231" t="s">
        <v>1</v>
      </c>
      <c r="N242" s="232" t="s">
        <v>41</v>
      </c>
      <c r="O242" s="84"/>
      <c r="P242" s="233">
        <f>O242*H242</f>
        <v>0</v>
      </c>
      <c r="Q242" s="233">
        <v>0</v>
      </c>
      <c r="R242" s="233">
        <f>Q242*H242</f>
        <v>0</v>
      </c>
      <c r="S242" s="233">
        <v>0</v>
      </c>
      <c r="T242" s="234">
        <f>S242*H242</f>
        <v>0</v>
      </c>
      <c r="AR242" s="235" t="s">
        <v>144</v>
      </c>
      <c r="AT242" s="235" t="s">
        <v>139</v>
      </c>
      <c r="AU242" s="235" t="s">
        <v>85</v>
      </c>
      <c r="AY242" s="15" t="s">
        <v>138</v>
      </c>
      <c r="BE242" s="236">
        <f>IF(N242="základní",J242,0)</f>
        <v>0</v>
      </c>
      <c r="BF242" s="236">
        <f>IF(N242="snížená",J242,0)</f>
        <v>0</v>
      </c>
      <c r="BG242" s="236">
        <f>IF(N242="zákl. přenesená",J242,0)</f>
        <v>0</v>
      </c>
      <c r="BH242" s="236">
        <f>IF(N242="sníž. přenesená",J242,0)</f>
        <v>0</v>
      </c>
      <c r="BI242" s="236">
        <f>IF(N242="nulová",J242,0)</f>
        <v>0</v>
      </c>
      <c r="BJ242" s="15" t="s">
        <v>83</v>
      </c>
      <c r="BK242" s="236">
        <f>ROUND(I242*H242,2)</f>
        <v>0</v>
      </c>
      <c r="BL242" s="15" t="s">
        <v>144</v>
      </c>
      <c r="BM242" s="235" t="s">
        <v>707</v>
      </c>
    </row>
    <row r="243" s="1" customFormat="1">
      <c r="B243" s="36"/>
      <c r="C243" s="37"/>
      <c r="D243" s="237" t="s">
        <v>146</v>
      </c>
      <c r="E243" s="37"/>
      <c r="F243" s="238" t="s">
        <v>708</v>
      </c>
      <c r="G243" s="37"/>
      <c r="H243" s="37"/>
      <c r="I243" s="149"/>
      <c r="J243" s="37"/>
      <c r="K243" s="37"/>
      <c r="L243" s="41"/>
      <c r="M243" s="239"/>
      <c r="N243" s="84"/>
      <c r="O243" s="84"/>
      <c r="P243" s="84"/>
      <c r="Q243" s="84"/>
      <c r="R243" s="84"/>
      <c r="S243" s="84"/>
      <c r="T243" s="85"/>
      <c r="AT243" s="15" t="s">
        <v>146</v>
      </c>
      <c r="AU243" s="15" t="s">
        <v>85</v>
      </c>
    </row>
    <row r="244" s="10" customFormat="1" ht="22.8" customHeight="1">
      <c r="B244" s="210"/>
      <c r="C244" s="211"/>
      <c r="D244" s="212" t="s">
        <v>75</v>
      </c>
      <c r="E244" s="284" t="s">
        <v>709</v>
      </c>
      <c r="F244" s="284" t="s">
        <v>710</v>
      </c>
      <c r="G244" s="211"/>
      <c r="H244" s="211"/>
      <c r="I244" s="214"/>
      <c r="J244" s="285">
        <f>BK244</f>
        <v>0</v>
      </c>
      <c r="K244" s="211"/>
      <c r="L244" s="216"/>
      <c r="M244" s="217"/>
      <c r="N244" s="218"/>
      <c r="O244" s="218"/>
      <c r="P244" s="219">
        <f>SUM(P245:P246)</f>
        <v>0</v>
      </c>
      <c r="Q244" s="218"/>
      <c r="R244" s="219">
        <f>SUM(R245:R246)</f>
        <v>0</v>
      </c>
      <c r="S244" s="218"/>
      <c r="T244" s="220">
        <f>SUM(T245:T246)</f>
        <v>0</v>
      </c>
      <c r="AR244" s="221" t="s">
        <v>83</v>
      </c>
      <c r="AT244" s="222" t="s">
        <v>75</v>
      </c>
      <c r="AU244" s="222" t="s">
        <v>83</v>
      </c>
      <c r="AY244" s="221" t="s">
        <v>138</v>
      </c>
      <c r="BK244" s="223">
        <f>SUM(BK245:BK246)</f>
        <v>0</v>
      </c>
    </row>
    <row r="245" s="1" customFormat="1" ht="16.5" customHeight="1">
      <c r="B245" s="36"/>
      <c r="C245" s="224" t="s">
        <v>711</v>
      </c>
      <c r="D245" s="224" t="s">
        <v>139</v>
      </c>
      <c r="E245" s="225" t="s">
        <v>712</v>
      </c>
      <c r="F245" s="226" t="s">
        <v>710</v>
      </c>
      <c r="G245" s="227" t="s">
        <v>527</v>
      </c>
      <c r="H245" s="228">
        <v>1</v>
      </c>
      <c r="I245" s="229"/>
      <c r="J245" s="230">
        <f>ROUND(I245*H245,2)</f>
        <v>0</v>
      </c>
      <c r="K245" s="226" t="s">
        <v>1</v>
      </c>
      <c r="L245" s="41"/>
      <c r="M245" s="231" t="s">
        <v>1</v>
      </c>
      <c r="N245" s="232" t="s">
        <v>41</v>
      </c>
      <c r="O245" s="84"/>
      <c r="P245" s="233">
        <f>O245*H245</f>
        <v>0</v>
      </c>
      <c r="Q245" s="233">
        <v>0</v>
      </c>
      <c r="R245" s="233">
        <f>Q245*H245</f>
        <v>0</v>
      </c>
      <c r="S245" s="233">
        <v>0</v>
      </c>
      <c r="T245" s="234">
        <f>S245*H245</f>
        <v>0</v>
      </c>
      <c r="AR245" s="235" t="s">
        <v>144</v>
      </c>
      <c r="AT245" s="235" t="s">
        <v>139</v>
      </c>
      <c r="AU245" s="235" t="s">
        <v>85</v>
      </c>
      <c r="AY245" s="15" t="s">
        <v>138</v>
      </c>
      <c r="BE245" s="236">
        <f>IF(N245="základní",J245,0)</f>
        <v>0</v>
      </c>
      <c r="BF245" s="236">
        <f>IF(N245="snížená",J245,0)</f>
        <v>0</v>
      </c>
      <c r="BG245" s="236">
        <f>IF(N245="zákl. přenesená",J245,0)</f>
        <v>0</v>
      </c>
      <c r="BH245" s="236">
        <f>IF(N245="sníž. přenesená",J245,0)</f>
        <v>0</v>
      </c>
      <c r="BI245" s="236">
        <f>IF(N245="nulová",J245,0)</f>
        <v>0</v>
      </c>
      <c r="BJ245" s="15" t="s">
        <v>83</v>
      </c>
      <c r="BK245" s="236">
        <f>ROUND(I245*H245,2)</f>
        <v>0</v>
      </c>
      <c r="BL245" s="15" t="s">
        <v>144</v>
      </c>
      <c r="BM245" s="235" t="s">
        <v>456</v>
      </c>
    </row>
    <row r="246" s="1" customFormat="1">
      <c r="B246" s="36"/>
      <c r="C246" s="37"/>
      <c r="D246" s="237" t="s">
        <v>146</v>
      </c>
      <c r="E246" s="37"/>
      <c r="F246" s="238" t="s">
        <v>713</v>
      </c>
      <c r="G246" s="37"/>
      <c r="H246" s="37"/>
      <c r="I246" s="149"/>
      <c r="J246" s="37"/>
      <c r="K246" s="37"/>
      <c r="L246" s="41"/>
      <c r="M246" s="239"/>
      <c r="N246" s="84"/>
      <c r="O246" s="84"/>
      <c r="P246" s="84"/>
      <c r="Q246" s="84"/>
      <c r="R246" s="84"/>
      <c r="S246" s="84"/>
      <c r="T246" s="85"/>
      <c r="AT246" s="15" t="s">
        <v>146</v>
      </c>
      <c r="AU246" s="15" t="s">
        <v>85</v>
      </c>
    </row>
    <row r="247" s="10" customFormat="1" ht="22.8" customHeight="1">
      <c r="B247" s="210"/>
      <c r="C247" s="211"/>
      <c r="D247" s="212" t="s">
        <v>75</v>
      </c>
      <c r="E247" s="284" t="s">
        <v>714</v>
      </c>
      <c r="F247" s="284" t="s">
        <v>715</v>
      </c>
      <c r="G247" s="211"/>
      <c r="H247" s="211"/>
      <c r="I247" s="214"/>
      <c r="J247" s="285">
        <f>BK247</f>
        <v>0</v>
      </c>
      <c r="K247" s="211"/>
      <c r="L247" s="216"/>
      <c r="M247" s="217"/>
      <c r="N247" s="218"/>
      <c r="O247" s="218"/>
      <c r="P247" s="219">
        <f>SUM(P248:P249)</f>
        <v>0</v>
      </c>
      <c r="Q247" s="218"/>
      <c r="R247" s="219">
        <f>SUM(R248:R249)</f>
        <v>0</v>
      </c>
      <c r="S247" s="218"/>
      <c r="T247" s="220">
        <f>SUM(T248:T249)</f>
        <v>0</v>
      </c>
      <c r="AR247" s="221" t="s">
        <v>83</v>
      </c>
      <c r="AT247" s="222" t="s">
        <v>75</v>
      </c>
      <c r="AU247" s="222" t="s">
        <v>83</v>
      </c>
      <c r="AY247" s="221" t="s">
        <v>138</v>
      </c>
      <c r="BK247" s="223">
        <f>SUM(BK248:BK249)</f>
        <v>0</v>
      </c>
    </row>
    <row r="248" s="1" customFormat="1" ht="60" customHeight="1">
      <c r="B248" s="36"/>
      <c r="C248" s="224" t="s">
        <v>716</v>
      </c>
      <c r="D248" s="224" t="s">
        <v>139</v>
      </c>
      <c r="E248" s="225" t="s">
        <v>717</v>
      </c>
      <c r="F248" s="226" t="s">
        <v>718</v>
      </c>
      <c r="G248" s="227" t="s">
        <v>406</v>
      </c>
      <c r="H248" s="228">
        <v>1</v>
      </c>
      <c r="I248" s="229"/>
      <c r="J248" s="230">
        <f>ROUND(I248*H248,2)</f>
        <v>0</v>
      </c>
      <c r="K248" s="226" t="s">
        <v>1</v>
      </c>
      <c r="L248" s="41"/>
      <c r="M248" s="231" t="s">
        <v>1</v>
      </c>
      <c r="N248" s="232" t="s">
        <v>41</v>
      </c>
      <c r="O248" s="84"/>
      <c r="P248" s="233">
        <f>O248*H248</f>
        <v>0</v>
      </c>
      <c r="Q248" s="233">
        <v>0</v>
      </c>
      <c r="R248" s="233">
        <f>Q248*H248</f>
        <v>0</v>
      </c>
      <c r="S248" s="233">
        <v>0</v>
      </c>
      <c r="T248" s="234">
        <f>S248*H248</f>
        <v>0</v>
      </c>
      <c r="AR248" s="235" t="s">
        <v>144</v>
      </c>
      <c r="AT248" s="235" t="s">
        <v>139</v>
      </c>
      <c r="AU248" s="235" t="s">
        <v>85</v>
      </c>
      <c r="AY248" s="15" t="s">
        <v>138</v>
      </c>
      <c r="BE248" s="236">
        <f>IF(N248="základní",J248,0)</f>
        <v>0</v>
      </c>
      <c r="BF248" s="236">
        <f>IF(N248="snížená",J248,0)</f>
        <v>0</v>
      </c>
      <c r="BG248" s="236">
        <f>IF(N248="zákl. přenesená",J248,0)</f>
        <v>0</v>
      </c>
      <c r="BH248" s="236">
        <f>IF(N248="sníž. přenesená",J248,0)</f>
        <v>0</v>
      </c>
      <c r="BI248" s="236">
        <f>IF(N248="nulová",J248,0)</f>
        <v>0</v>
      </c>
      <c r="BJ248" s="15" t="s">
        <v>83</v>
      </c>
      <c r="BK248" s="236">
        <f>ROUND(I248*H248,2)</f>
        <v>0</v>
      </c>
      <c r="BL248" s="15" t="s">
        <v>144</v>
      </c>
      <c r="BM248" s="235" t="s">
        <v>467</v>
      </c>
    </row>
    <row r="249" s="1" customFormat="1">
      <c r="B249" s="36"/>
      <c r="C249" s="37"/>
      <c r="D249" s="237" t="s">
        <v>146</v>
      </c>
      <c r="E249" s="37"/>
      <c r="F249" s="238" t="s">
        <v>719</v>
      </c>
      <c r="G249" s="37"/>
      <c r="H249" s="37"/>
      <c r="I249" s="149"/>
      <c r="J249" s="37"/>
      <c r="K249" s="37"/>
      <c r="L249" s="41"/>
      <c r="M249" s="239"/>
      <c r="N249" s="84"/>
      <c r="O249" s="84"/>
      <c r="P249" s="84"/>
      <c r="Q249" s="84"/>
      <c r="R249" s="84"/>
      <c r="S249" s="84"/>
      <c r="T249" s="85"/>
      <c r="AT249" s="15" t="s">
        <v>146</v>
      </c>
      <c r="AU249" s="15" t="s">
        <v>85</v>
      </c>
    </row>
    <row r="250" s="10" customFormat="1" ht="22.8" customHeight="1">
      <c r="B250" s="210"/>
      <c r="C250" s="211"/>
      <c r="D250" s="212" t="s">
        <v>75</v>
      </c>
      <c r="E250" s="284" t="s">
        <v>720</v>
      </c>
      <c r="F250" s="284" t="s">
        <v>721</v>
      </c>
      <c r="G250" s="211"/>
      <c r="H250" s="211"/>
      <c r="I250" s="214"/>
      <c r="J250" s="285">
        <f>BK250</f>
        <v>0</v>
      </c>
      <c r="K250" s="211"/>
      <c r="L250" s="216"/>
      <c r="M250" s="217"/>
      <c r="N250" s="218"/>
      <c r="O250" s="218"/>
      <c r="P250" s="219">
        <f>SUM(P251:P252)</f>
        <v>0</v>
      </c>
      <c r="Q250" s="218"/>
      <c r="R250" s="219">
        <f>SUM(R251:R252)</f>
        <v>0</v>
      </c>
      <c r="S250" s="218"/>
      <c r="T250" s="220">
        <f>SUM(T251:T252)</f>
        <v>0</v>
      </c>
      <c r="AR250" s="221" t="s">
        <v>83</v>
      </c>
      <c r="AT250" s="222" t="s">
        <v>75</v>
      </c>
      <c r="AU250" s="222" t="s">
        <v>83</v>
      </c>
      <c r="AY250" s="221" t="s">
        <v>138</v>
      </c>
      <c r="BK250" s="223">
        <f>SUM(BK251:BK252)</f>
        <v>0</v>
      </c>
    </row>
    <row r="251" s="1" customFormat="1" ht="16.5" customHeight="1">
      <c r="B251" s="36"/>
      <c r="C251" s="224" t="s">
        <v>722</v>
      </c>
      <c r="D251" s="224" t="s">
        <v>139</v>
      </c>
      <c r="E251" s="225" t="s">
        <v>723</v>
      </c>
      <c r="F251" s="226" t="s">
        <v>724</v>
      </c>
      <c r="G251" s="227" t="s">
        <v>406</v>
      </c>
      <c r="H251" s="228">
        <v>5</v>
      </c>
      <c r="I251" s="229"/>
      <c r="J251" s="230">
        <f>ROUND(I251*H251,2)</f>
        <v>0</v>
      </c>
      <c r="K251" s="226" t="s">
        <v>1</v>
      </c>
      <c r="L251" s="41"/>
      <c r="M251" s="231" t="s">
        <v>1</v>
      </c>
      <c r="N251" s="232" t="s">
        <v>41</v>
      </c>
      <c r="O251" s="84"/>
      <c r="P251" s="233">
        <f>O251*H251</f>
        <v>0</v>
      </c>
      <c r="Q251" s="233">
        <v>0</v>
      </c>
      <c r="R251" s="233">
        <f>Q251*H251</f>
        <v>0</v>
      </c>
      <c r="S251" s="233">
        <v>0</v>
      </c>
      <c r="T251" s="234">
        <f>S251*H251</f>
        <v>0</v>
      </c>
      <c r="AR251" s="235" t="s">
        <v>144</v>
      </c>
      <c r="AT251" s="235" t="s">
        <v>139</v>
      </c>
      <c r="AU251" s="235" t="s">
        <v>85</v>
      </c>
      <c r="AY251" s="15" t="s">
        <v>138</v>
      </c>
      <c r="BE251" s="236">
        <f>IF(N251="základní",J251,0)</f>
        <v>0</v>
      </c>
      <c r="BF251" s="236">
        <f>IF(N251="snížená",J251,0)</f>
        <v>0</v>
      </c>
      <c r="BG251" s="236">
        <f>IF(N251="zákl. přenesená",J251,0)</f>
        <v>0</v>
      </c>
      <c r="BH251" s="236">
        <f>IF(N251="sníž. přenesená",J251,0)</f>
        <v>0</v>
      </c>
      <c r="BI251" s="236">
        <f>IF(N251="nulová",J251,0)</f>
        <v>0</v>
      </c>
      <c r="BJ251" s="15" t="s">
        <v>83</v>
      </c>
      <c r="BK251" s="236">
        <f>ROUND(I251*H251,2)</f>
        <v>0</v>
      </c>
      <c r="BL251" s="15" t="s">
        <v>144</v>
      </c>
      <c r="BM251" s="235" t="s">
        <v>725</v>
      </c>
    </row>
    <row r="252" s="1" customFormat="1">
      <c r="B252" s="36"/>
      <c r="C252" s="37"/>
      <c r="D252" s="237" t="s">
        <v>146</v>
      </c>
      <c r="E252" s="37"/>
      <c r="F252" s="238" t="s">
        <v>726</v>
      </c>
      <c r="G252" s="37"/>
      <c r="H252" s="37"/>
      <c r="I252" s="149"/>
      <c r="J252" s="37"/>
      <c r="K252" s="37"/>
      <c r="L252" s="41"/>
      <c r="M252" s="239"/>
      <c r="N252" s="84"/>
      <c r="O252" s="84"/>
      <c r="P252" s="84"/>
      <c r="Q252" s="84"/>
      <c r="R252" s="84"/>
      <c r="S252" s="84"/>
      <c r="T252" s="85"/>
      <c r="AT252" s="15" t="s">
        <v>146</v>
      </c>
      <c r="AU252" s="15" t="s">
        <v>85</v>
      </c>
    </row>
    <row r="253" s="10" customFormat="1" ht="22.8" customHeight="1">
      <c r="B253" s="210"/>
      <c r="C253" s="211"/>
      <c r="D253" s="212" t="s">
        <v>75</v>
      </c>
      <c r="E253" s="284" t="s">
        <v>727</v>
      </c>
      <c r="F253" s="284" t="s">
        <v>728</v>
      </c>
      <c r="G253" s="211"/>
      <c r="H253" s="211"/>
      <c r="I253" s="214"/>
      <c r="J253" s="285">
        <f>BK253</f>
        <v>0</v>
      </c>
      <c r="K253" s="211"/>
      <c r="L253" s="216"/>
      <c r="M253" s="217"/>
      <c r="N253" s="218"/>
      <c r="O253" s="218"/>
      <c r="P253" s="219">
        <f>SUM(P254:P255)</f>
        <v>0</v>
      </c>
      <c r="Q253" s="218"/>
      <c r="R253" s="219">
        <f>SUM(R254:R255)</f>
        <v>0</v>
      </c>
      <c r="S253" s="218"/>
      <c r="T253" s="220">
        <f>SUM(T254:T255)</f>
        <v>0</v>
      </c>
      <c r="AR253" s="221" t="s">
        <v>83</v>
      </c>
      <c r="AT253" s="222" t="s">
        <v>75</v>
      </c>
      <c r="AU253" s="222" t="s">
        <v>83</v>
      </c>
      <c r="AY253" s="221" t="s">
        <v>138</v>
      </c>
      <c r="BK253" s="223">
        <f>SUM(BK254:BK255)</f>
        <v>0</v>
      </c>
    </row>
    <row r="254" s="1" customFormat="1" ht="24" customHeight="1">
      <c r="B254" s="36"/>
      <c r="C254" s="224" t="s">
        <v>729</v>
      </c>
      <c r="D254" s="224" t="s">
        <v>139</v>
      </c>
      <c r="E254" s="225" t="s">
        <v>730</v>
      </c>
      <c r="F254" s="226" t="s">
        <v>731</v>
      </c>
      <c r="G254" s="227" t="s">
        <v>527</v>
      </c>
      <c r="H254" s="228">
        <v>1</v>
      </c>
      <c r="I254" s="229"/>
      <c r="J254" s="230">
        <f>ROUND(I254*H254,2)</f>
        <v>0</v>
      </c>
      <c r="K254" s="226" t="s">
        <v>1</v>
      </c>
      <c r="L254" s="41"/>
      <c r="M254" s="231" t="s">
        <v>1</v>
      </c>
      <c r="N254" s="232" t="s">
        <v>41</v>
      </c>
      <c r="O254" s="84"/>
      <c r="P254" s="233">
        <f>O254*H254</f>
        <v>0</v>
      </c>
      <c r="Q254" s="233">
        <v>0</v>
      </c>
      <c r="R254" s="233">
        <f>Q254*H254</f>
        <v>0</v>
      </c>
      <c r="S254" s="233">
        <v>0</v>
      </c>
      <c r="T254" s="234">
        <f>S254*H254</f>
        <v>0</v>
      </c>
      <c r="AR254" s="235" t="s">
        <v>144</v>
      </c>
      <c r="AT254" s="235" t="s">
        <v>139</v>
      </c>
      <c r="AU254" s="235" t="s">
        <v>85</v>
      </c>
      <c r="AY254" s="15" t="s">
        <v>138</v>
      </c>
      <c r="BE254" s="236">
        <f>IF(N254="základní",J254,0)</f>
        <v>0</v>
      </c>
      <c r="BF254" s="236">
        <f>IF(N254="snížená",J254,0)</f>
        <v>0</v>
      </c>
      <c r="BG254" s="236">
        <f>IF(N254="zákl. přenesená",J254,0)</f>
        <v>0</v>
      </c>
      <c r="BH254" s="236">
        <f>IF(N254="sníž. přenesená",J254,0)</f>
        <v>0</v>
      </c>
      <c r="BI254" s="236">
        <f>IF(N254="nulová",J254,0)</f>
        <v>0</v>
      </c>
      <c r="BJ254" s="15" t="s">
        <v>83</v>
      </c>
      <c r="BK254" s="236">
        <f>ROUND(I254*H254,2)</f>
        <v>0</v>
      </c>
      <c r="BL254" s="15" t="s">
        <v>144</v>
      </c>
      <c r="BM254" s="235" t="s">
        <v>732</v>
      </c>
    </row>
    <row r="255" s="1" customFormat="1">
      <c r="B255" s="36"/>
      <c r="C255" s="37"/>
      <c r="D255" s="237" t="s">
        <v>146</v>
      </c>
      <c r="E255" s="37"/>
      <c r="F255" s="238" t="s">
        <v>733</v>
      </c>
      <c r="G255" s="37"/>
      <c r="H255" s="37"/>
      <c r="I255" s="149"/>
      <c r="J255" s="37"/>
      <c r="K255" s="37"/>
      <c r="L255" s="41"/>
      <c r="M255" s="239"/>
      <c r="N255" s="84"/>
      <c r="O255" s="84"/>
      <c r="P255" s="84"/>
      <c r="Q255" s="84"/>
      <c r="R255" s="84"/>
      <c r="S255" s="84"/>
      <c r="T255" s="85"/>
      <c r="AT255" s="15" t="s">
        <v>146</v>
      </c>
      <c r="AU255" s="15" t="s">
        <v>85</v>
      </c>
    </row>
    <row r="256" s="10" customFormat="1" ht="22.8" customHeight="1">
      <c r="B256" s="210"/>
      <c r="C256" s="211"/>
      <c r="D256" s="212" t="s">
        <v>75</v>
      </c>
      <c r="E256" s="284" t="s">
        <v>734</v>
      </c>
      <c r="F256" s="284" t="s">
        <v>735</v>
      </c>
      <c r="G256" s="211"/>
      <c r="H256" s="211"/>
      <c r="I256" s="214"/>
      <c r="J256" s="285">
        <f>BK256</f>
        <v>0</v>
      </c>
      <c r="K256" s="211"/>
      <c r="L256" s="216"/>
      <c r="M256" s="217"/>
      <c r="N256" s="218"/>
      <c r="O256" s="218"/>
      <c r="P256" s="219">
        <f>SUM(P257:P258)</f>
        <v>0</v>
      </c>
      <c r="Q256" s="218"/>
      <c r="R256" s="219">
        <f>SUM(R257:R258)</f>
        <v>0</v>
      </c>
      <c r="S256" s="218"/>
      <c r="T256" s="220">
        <f>SUM(T257:T258)</f>
        <v>0</v>
      </c>
      <c r="AR256" s="221" t="s">
        <v>83</v>
      </c>
      <c r="AT256" s="222" t="s">
        <v>75</v>
      </c>
      <c r="AU256" s="222" t="s">
        <v>83</v>
      </c>
      <c r="AY256" s="221" t="s">
        <v>138</v>
      </c>
      <c r="BK256" s="223">
        <f>SUM(BK257:BK258)</f>
        <v>0</v>
      </c>
    </row>
    <row r="257" s="1" customFormat="1" ht="24" customHeight="1">
      <c r="B257" s="36"/>
      <c r="C257" s="224" t="s">
        <v>736</v>
      </c>
      <c r="D257" s="224" t="s">
        <v>139</v>
      </c>
      <c r="E257" s="225" t="s">
        <v>737</v>
      </c>
      <c r="F257" s="226" t="s">
        <v>738</v>
      </c>
      <c r="G257" s="227" t="s">
        <v>527</v>
      </c>
      <c r="H257" s="228">
        <v>1</v>
      </c>
      <c r="I257" s="229"/>
      <c r="J257" s="230">
        <f>ROUND(I257*H257,2)</f>
        <v>0</v>
      </c>
      <c r="K257" s="226" t="s">
        <v>1</v>
      </c>
      <c r="L257" s="41"/>
      <c r="M257" s="231" t="s">
        <v>1</v>
      </c>
      <c r="N257" s="232" t="s">
        <v>41</v>
      </c>
      <c r="O257" s="84"/>
      <c r="P257" s="233">
        <f>O257*H257</f>
        <v>0</v>
      </c>
      <c r="Q257" s="233">
        <v>0</v>
      </c>
      <c r="R257" s="233">
        <f>Q257*H257</f>
        <v>0</v>
      </c>
      <c r="S257" s="233">
        <v>0</v>
      </c>
      <c r="T257" s="234">
        <f>S257*H257</f>
        <v>0</v>
      </c>
      <c r="AR257" s="235" t="s">
        <v>144</v>
      </c>
      <c r="AT257" s="235" t="s">
        <v>139</v>
      </c>
      <c r="AU257" s="235" t="s">
        <v>85</v>
      </c>
      <c r="AY257" s="15" t="s">
        <v>138</v>
      </c>
      <c r="BE257" s="236">
        <f>IF(N257="základní",J257,0)</f>
        <v>0</v>
      </c>
      <c r="BF257" s="236">
        <f>IF(N257="snížená",J257,0)</f>
        <v>0</v>
      </c>
      <c r="BG257" s="236">
        <f>IF(N257="zákl. přenesená",J257,0)</f>
        <v>0</v>
      </c>
      <c r="BH257" s="236">
        <f>IF(N257="sníž. přenesená",J257,0)</f>
        <v>0</v>
      </c>
      <c r="BI257" s="236">
        <f>IF(N257="nulová",J257,0)</f>
        <v>0</v>
      </c>
      <c r="BJ257" s="15" t="s">
        <v>83</v>
      </c>
      <c r="BK257" s="236">
        <f>ROUND(I257*H257,2)</f>
        <v>0</v>
      </c>
      <c r="BL257" s="15" t="s">
        <v>144</v>
      </c>
      <c r="BM257" s="235" t="s">
        <v>739</v>
      </c>
    </row>
    <row r="258" s="1" customFormat="1">
      <c r="B258" s="36"/>
      <c r="C258" s="37"/>
      <c r="D258" s="237" t="s">
        <v>146</v>
      </c>
      <c r="E258" s="37"/>
      <c r="F258" s="238" t="s">
        <v>738</v>
      </c>
      <c r="G258" s="37"/>
      <c r="H258" s="37"/>
      <c r="I258" s="149"/>
      <c r="J258" s="37"/>
      <c r="K258" s="37"/>
      <c r="L258" s="41"/>
      <c r="M258" s="272"/>
      <c r="N258" s="273"/>
      <c r="O258" s="273"/>
      <c r="P258" s="273"/>
      <c r="Q258" s="273"/>
      <c r="R258" s="273"/>
      <c r="S258" s="273"/>
      <c r="T258" s="274"/>
      <c r="AT258" s="15" t="s">
        <v>146</v>
      </c>
      <c r="AU258" s="15" t="s">
        <v>85</v>
      </c>
    </row>
    <row r="259" s="1" customFormat="1" ht="6.96" customHeight="1">
      <c r="B259" s="59"/>
      <c r="C259" s="60"/>
      <c r="D259" s="60"/>
      <c r="E259" s="60"/>
      <c r="F259" s="60"/>
      <c r="G259" s="60"/>
      <c r="H259" s="60"/>
      <c r="I259" s="181"/>
      <c r="J259" s="60"/>
      <c r="K259" s="60"/>
      <c r="L259" s="41"/>
    </row>
  </sheetData>
  <sheetProtection sheet="1" autoFilter="0" formatColumns="0" formatRows="0" objects="1" scenarios="1" spinCount="100000" saltValue="e/rHb76bqWOFkJTU0/11jvUQVS+6bZ04cSCqteWxApPwDdw12EY2tQd+Ie51YEr2rwiHzNBBqhYQPbSunsV9lA==" hashValue="FMaNJhO3qtDSiqVanh4prhJAdeZ5eRKG/2UuXAu13TXk/M2R2d8qZ8pfY4C+d5D7tTNrTtmv2fGsnH4Ns1363w==" algorithmName="SHA-512" password="CC35"/>
  <autoFilter ref="C147:K2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6:H136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vladka</dc:creator>
  <cp:lastModifiedBy>vladka</cp:lastModifiedBy>
  <dcterms:created xsi:type="dcterms:W3CDTF">2019-11-27T08:59:19Z</dcterms:created>
  <dcterms:modified xsi:type="dcterms:W3CDTF">2019-11-27T08:59:24Z</dcterms:modified>
</cp:coreProperties>
</file>